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CAVESA/Licitaciones CAV/Estado de las licitaciones y Transparencia trimestral/2022_Contratos Trimestrales_CAV/"/>
    </mc:Choice>
  </mc:AlternateContent>
  <xr:revisionPtr revIDLastSave="109" documentId="13_ncr:1_{169BBF42-F87D-4E8E-AE65-77C0511E5526}" xr6:coauthVersionLast="47" xr6:coauthVersionMax="47" xr10:uidLastSave="{15B3FD42-2CDD-413C-9A96-7BD46C4FD957}"/>
  <bookViews>
    <workbookView xWindow="-108" yWindow="-108" windowWidth="23256" windowHeight="13176" activeTab="3" xr2:uid="{723F20A0-A52C-43CF-9A57-8658E6187487}"/>
  </bookViews>
  <sheets>
    <sheet name="2022_1T" sheetId="6" r:id="rId1"/>
    <sheet name="2022_2T" sheetId="7" r:id="rId2"/>
    <sheet name="2022_3T" sheetId="8" r:id="rId3"/>
    <sheet name="2022_4T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9" l="1"/>
  <c r="J6" i="9"/>
  <c r="I6" i="9"/>
  <c r="G18" i="8"/>
  <c r="S9" i="8"/>
  <c r="I9" i="8"/>
  <c r="J9" i="8" s="1"/>
  <c r="S8" i="8"/>
  <c r="K8" i="8"/>
  <c r="L8" i="8" s="1"/>
  <c r="I8" i="8"/>
  <c r="S7" i="8"/>
  <c r="K7" i="8"/>
  <c r="L7" i="8" s="1"/>
  <c r="I7" i="8"/>
  <c r="T6" i="8"/>
  <c r="S6" i="8"/>
  <c r="J6" i="8"/>
  <c r="K6" i="8" s="1"/>
  <c r="L6" i="8" s="1"/>
  <c r="I6" i="8"/>
  <c r="I6" i="6"/>
  <c r="H6" i="6"/>
  <c r="I8" i="6"/>
  <c r="G13" i="9" l="1"/>
  <c r="K6" i="9"/>
  <c r="L6" i="9" s="1"/>
  <c r="K9" i="8"/>
  <c r="L9" i="8" s="1"/>
</calcChain>
</file>

<file path=xl/sharedStrings.xml><?xml version="1.0" encoding="utf-8"?>
<sst xmlns="http://schemas.openxmlformats.org/spreadsheetml/2006/main" count="202" uniqueCount="74">
  <si>
    <t>CONTRATOS CARTAGENA ALTA VELOCIDAD, S.A.</t>
  </si>
  <si>
    <t>1 TRIMESTRE</t>
  </si>
  <si>
    <t>Estado</t>
  </si>
  <si>
    <t>Exp.</t>
  </si>
  <si>
    <t xml:space="preserve">CPV </t>
  </si>
  <si>
    <t xml:space="preserve">CPV (TEXTO) </t>
  </si>
  <si>
    <t>OBJETO</t>
  </si>
  <si>
    <t>TIPO</t>
  </si>
  <si>
    <t>IMPORTE DE LICITACIÓN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</si>
  <si>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</si>
  <si>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</si>
  <si>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</si>
  <si>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</si>
  <si>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</si>
  <si>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</si>
  <si>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</si>
  <si>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</si>
  <si>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</si>
  <si>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</si>
  <si>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</si>
  <si>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</si>
  <si>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</si>
  <si>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</si>
  <si>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</si>
  <si>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</si>
  <si>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</si>
  <si>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</si>
  <si>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</si>
  <si>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Cerrado</t>
  </si>
  <si>
    <t>SERVICIOS</t>
  </si>
  <si>
    <t>Web/Ley de transparencia</t>
  </si>
  <si>
    <t>NO</t>
  </si>
  <si>
    <t>TOTAL</t>
  </si>
  <si>
    <t>Nº de contratos Adjudicación Directa</t>
  </si>
  <si>
    <t>Nº de contratos Procedimiento Abierto</t>
  </si>
  <si>
    <t>Nº de contratos Procedimiento con negociación</t>
  </si>
  <si>
    <t>Resto de contratos</t>
  </si>
  <si>
    <t>Adjudicación Directa (IVA incluido)</t>
  </si>
  <si>
    <t>Procedimiento Abierto (IVA incluido)</t>
  </si>
  <si>
    <t>Procedimiento con negociación (IVA incluido)</t>
  </si>
  <si>
    <t>Resto de contratos (IVA incluido)</t>
  </si>
  <si>
    <t>79200000</t>
  </si>
  <si>
    <t>Servicios de contabilidad, de auditoría y fiscales</t>
  </si>
  <si>
    <t>Servicio de contabilidad externo</t>
  </si>
  <si>
    <t>Adjudicación Directa</t>
  </si>
  <si>
    <t>Ana Palma Hurtado</t>
  </si>
  <si>
    <t>EJERCICIO 2022</t>
  </si>
  <si>
    <t>2 TRIMESTRE</t>
  </si>
  <si>
    <t>No se han realizado contratos en este periodo</t>
  </si>
  <si>
    <t>Estado Licitación</t>
  </si>
  <si>
    <t>Estado Contrato</t>
  </si>
  <si>
    <t>Adjudicado</t>
  </si>
  <si>
    <t>En ejecución</t>
  </si>
  <si>
    <t>SI</t>
  </si>
  <si>
    <t>Liquidado</t>
  </si>
  <si>
    <t>Servicios relacionados con los terrenos contaminados.</t>
  </si>
  <si>
    <t xml:space="preserve">Hera Holding Habitat Ecología y Restauración Ambiental, S.L. </t>
  </si>
  <si>
    <t>79000000</t>
  </si>
  <si>
    <t>Servicios a empresas: legislación, mercadotecnia, asesoría, selección de personal, imprenta y seguridad</t>
  </si>
  <si>
    <t>Servicios de Asesoría y Contabilidad</t>
  </si>
  <si>
    <t>Cauce Consultores de Negocio, S.L.</t>
  </si>
  <si>
    <t>71351914</t>
  </si>
  <si>
    <t>Servicios arqueológicos</t>
  </si>
  <si>
    <t>Estudios Previos geo‐arqueológicos y paleontológicos para evaluar la afección al Patrimonio Histórico.</t>
  </si>
  <si>
    <t>Antonio Sánchez López</t>
  </si>
  <si>
    <t>72212222</t>
  </si>
  <si>
    <t>Servicios de desarrollo de software de servidores web</t>
  </si>
  <si>
    <t>Servicio de reparación WEB</t>
  </si>
  <si>
    <t>Pantumaka Comunicación, S.L.</t>
  </si>
  <si>
    <t>4 TRIMESTRE</t>
  </si>
  <si>
    <t>3 TRIMESTRE</t>
  </si>
  <si>
    <t>Servicios de asesoría jurídica</t>
  </si>
  <si>
    <t>Servicio de actualización y asesoramiento para el cumplimiento de LOPD</t>
  </si>
  <si>
    <t>Privacidad en Internet,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</si>
</sst>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T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44" fontId="0" fillId="0" borderId="1" xfId="1" applyFont="1" applyBorder="1"/>
    <xf numFmtId="44" fontId="0" fillId="0" borderId="1" xfId="0" applyNumberFormat="1" applyBorder="1"/>
    <xf numFmtId="165" fontId="0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0" xfId="0" applyNumberFormat="1"/>
    <xf numFmtId="9" fontId="0" fillId="0" borderId="1" xfId="2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CARTAGENA ALTA VELOCIDAD, S.A.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C94-4666-9A4F-F1D994050E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C94-4666-9A4F-F1D994050E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C94-4666-9A4F-F1D994050E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C94-4666-9A4F-F1D994050E1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'2022_1T'!$F$17:$F$20</c:f>
              <c:strCache>
                <c:ptCount val="4"/>
                <c:pt idx="0">
                  <c:v> Adjudicación Directa (IVA incluido) </c:v>
                </c:pt>
                <c:pt idx="1">
                  <c:v> Procedimiento Abierto (IVA incluido) </c:v>
                </c:pt>
                <c:pt idx="2">
                  <c:v> Procedimiento con negociación (IVA incluido) </c:v>
                </c:pt>
                <c:pt idx="3">
                  <c:v> Resto de contratos (IVA incluido) </c:v>
                </c:pt>
              </c:strCache>
            </c:strRef>
          </c:cat>
          <c:val>
            <c:numRef>
              <c:f>'2022_1T'!$G$17:$G$20</c:f>
              <c:numCache>
                <c:formatCode>_("€"* #,##0.00_);_("€"* \(#,##0.00\);_("€"* "-"??_);_(@_)</c:formatCode>
                <c:ptCount val="4"/>
                <c:pt idx="0">
                  <c:v>3194.4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4-4DC8-AE34-2C8E4182A1B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CARTAGENA ALTA VELOCIDAD, S.A.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4D-4FD3-B6AA-7364B4AF05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4D-4FD3-B6AA-7364B4AF05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4D-4FD3-B6AA-7364B4AF05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4D-4FD3-B6AA-7364B4AF05C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'2022_3T'!$F$18:$F$21</c:f>
              <c:strCache>
                <c:ptCount val="4"/>
                <c:pt idx="0">
                  <c:v> Adjudicación Directa (IVA incluido) </c:v>
                </c:pt>
                <c:pt idx="1">
                  <c:v> Procedimiento Abierto (IVA incluido) </c:v>
                </c:pt>
                <c:pt idx="2">
                  <c:v> Procedimiento con negociación (IVA incluido) </c:v>
                </c:pt>
                <c:pt idx="3">
                  <c:v> Resto de contratos (IVA incluido) </c:v>
                </c:pt>
              </c:strCache>
            </c:strRef>
          </c:cat>
          <c:val>
            <c:numRef>
              <c:f>'2022_3T'!$G$18:$G$21</c:f>
              <c:numCache>
                <c:formatCode>_("€"* #,##0.00_);_("€"* \(#,##0.00\);_("€"* "-"??_);_(@_)</c:formatCode>
                <c:ptCount val="4"/>
                <c:pt idx="0">
                  <c:v>34742.826799999995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7-48A0-B975-670236DEFC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CARTAGENA ALTA VELOCIDAD, S.A.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C6-4E5A-AF84-F826BAA27E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C6-4E5A-AF84-F826BAA27E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0C6-4E5A-AF84-F826BAA27E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0C6-4E5A-AF84-F826BAA27EB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'2022_4T'!$F$13:$F$16</c:f>
              <c:strCache>
                <c:ptCount val="4"/>
                <c:pt idx="0">
                  <c:v> Adjudicación Directa (IVA incluido) </c:v>
                </c:pt>
                <c:pt idx="1">
                  <c:v> Procedimiento Abierto (IVA incluido) </c:v>
                </c:pt>
                <c:pt idx="2">
                  <c:v> Procedimiento con negociación (IVA incluido) </c:v>
                </c:pt>
                <c:pt idx="3">
                  <c:v> Resto de contratos (IVA incluido) </c:v>
                </c:pt>
              </c:strCache>
            </c:strRef>
          </c:cat>
          <c:val>
            <c:numRef>
              <c:f>'2022_4T'!$G$13:$G$16</c:f>
              <c:numCache>
                <c:formatCode>_("€"* #,##0.00_);_("€"* \(#,##0.00\);_("€"* "-"??_);_(@_)</c:formatCode>
                <c:ptCount val="4"/>
                <c:pt idx="0">
                  <c:v>653.4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C6-4E5A-AF84-F826BAA27EB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881741</xdr:colOff>
      <xdr:row>13</xdr:row>
      <xdr:rowOff>21771</xdr:rowOff>
    </xdr:from>
    <xdr:to>
      <xdr:col>4</xdr:col>
      <xdr:colOff>3363685</xdr:colOff>
      <xdr:row>33</xdr:row>
      <xdr:rowOff>21771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EE22166-A619-369B-818A-0A5D7BBE2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868680</xdr:colOff>
      <xdr:row>22</xdr:row>
      <xdr:rowOff>148590</xdr:rowOff>
    </xdr:from>
    <xdr:to>
      <xdr:col>5</xdr:col>
      <xdr:colOff>2385060</xdr:colOff>
      <xdr:row>37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AEE6AE-D9F5-5188-9EFE-1087401D08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868680</xdr:colOff>
      <xdr:row>17</xdr:row>
      <xdr:rowOff>148590</xdr:rowOff>
    </xdr:from>
    <xdr:to>
      <xdr:col>5</xdr:col>
      <xdr:colOff>2385060</xdr:colOff>
      <xdr:row>32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CB655B3-BFEC-4649-B5FD-AE5522CDB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773-5838-4302-8D20-02A2B67949D6}">
  <dimension ref="B2:AA37"/>
  <sheetViews>
    <sheetView zoomScale="70" zoomScaleNormal="70" workbookViewId="0">
      <selection activeCell="F33" sqref="F33"/>
    </sheetView>
  </sheetViews>
  <sheetFormatPr baseColWidth="10" defaultColWidth="19.6640625" defaultRowHeight="14.4" x14ac:dyDescent="0.3"/>
  <cols>
    <col min="3" max="3" width="12.109375" bestFit="1" customWidth="1"/>
    <col min="4" max="4" width="17.5546875" customWidth="1"/>
    <col min="5" max="5" width="63" customWidth="1"/>
    <col min="6" max="6" width="75.6640625" bestFit="1" customWidth="1"/>
    <col min="7" max="7" width="19.6640625" style="3"/>
    <col min="9" max="10" width="24.88671875" bestFit="1" customWidth="1"/>
    <col min="11" max="11" width="28.5546875" bestFit="1" customWidth="1"/>
    <col min="12" max="12" width="32" bestFit="1" customWidth="1"/>
    <col min="13" max="13" width="27.109375" bestFit="1" customWidth="1"/>
    <col min="14" max="14" width="19.6640625" style="3"/>
    <col min="15" max="15" width="49.44140625" style="3" bestFit="1" customWidth="1"/>
    <col min="16" max="16" width="26.44140625" bestFit="1" customWidth="1"/>
    <col min="17" max="17" width="24.88671875" style="4" bestFit="1" customWidth="1"/>
    <col min="18" max="18" width="24.88671875" bestFit="1" customWidth="1"/>
    <col min="19" max="19" width="21.6640625" style="3" bestFit="1" customWidth="1"/>
    <col min="20" max="20" width="19.33203125" style="5" bestFit="1" customWidth="1"/>
    <col min="21" max="21" width="24.109375" style="3" bestFit="1" customWidth="1"/>
    <col min="22" max="22" width="16.44140625" style="3" customWidth="1"/>
    <col min="23" max="23" width="24.44140625" style="3" bestFit="1" customWidth="1"/>
    <col min="24" max="24" width="28.5546875" style="3" customWidth="1"/>
    <col min="25" max="25" width="24.109375" style="3" bestFit="1" customWidth="1"/>
    <col min="26" max="26" width="30.88671875" style="3" customWidth="1"/>
    <col min="27" max="27" width="18" style="5" bestFit="1" customWidth="1"/>
  </cols>
  <sheetData>
    <row r="2" spans="2:27" ht="25.8" x14ac:dyDescent="0.5">
      <c r="B2" s="1" t="s">
        <v>46</v>
      </c>
      <c r="E2" s="1" t="s">
        <v>0</v>
      </c>
      <c r="F2" s="2"/>
      <c r="G2" s="2" t="s">
        <v>1</v>
      </c>
      <c r="H2" s="2"/>
      <c r="I2" s="2"/>
      <c r="J2" s="2"/>
      <c r="K2" s="2"/>
      <c r="L2" s="2"/>
    </row>
    <row r="3" spans="2:27" ht="14.25" customHeight="1" x14ac:dyDescent="0.5">
      <c r="E3" s="2"/>
      <c r="F3" s="2"/>
      <c r="G3" s="2"/>
      <c r="H3" s="2"/>
      <c r="I3" s="2"/>
      <c r="J3" s="2"/>
      <c r="K3" s="2"/>
      <c r="L3" s="2"/>
    </row>
    <row r="4" spans="2:27" x14ac:dyDescent="0.3">
      <c r="M4" s="3"/>
    </row>
    <row r="5" spans="2:27" s="3" customFormat="1" ht="43.2" x14ac:dyDescent="0.3"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7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</row>
    <row r="6" spans="2:27" ht="14.25" customHeight="1" x14ac:dyDescent="0.3">
      <c r="B6" s="8" t="s">
        <v>28</v>
      </c>
      <c r="C6" s="9">
        <v>202201</v>
      </c>
      <c r="D6" s="10" t="s">
        <v>41</v>
      </c>
      <c r="E6" s="11" t="s">
        <v>42</v>
      </c>
      <c r="F6" s="12" t="s">
        <v>43</v>
      </c>
      <c r="G6" s="9" t="s">
        <v>29</v>
      </c>
      <c r="H6" s="16">
        <f>2910.24*1.21</f>
        <v>3521.3903999999998</v>
      </c>
      <c r="I6" s="16">
        <f>2640*1.21</f>
        <v>3194.4</v>
      </c>
      <c r="J6" s="16">
        <v>2640</v>
      </c>
      <c r="K6" s="16">
        <v>554.40000000000009</v>
      </c>
      <c r="L6" s="8" t="s">
        <v>44</v>
      </c>
      <c r="M6" s="9" t="s">
        <v>30</v>
      </c>
      <c r="N6" s="9">
        <v>1</v>
      </c>
      <c r="O6" s="9" t="s">
        <v>45</v>
      </c>
      <c r="P6" s="13">
        <v>44589</v>
      </c>
      <c r="Q6" s="14">
        <v>2022</v>
      </c>
      <c r="R6" s="15">
        <v>1</v>
      </c>
      <c r="S6" s="13">
        <v>44593</v>
      </c>
      <c r="T6" s="9">
        <v>12</v>
      </c>
      <c r="U6" s="9" t="s">
        <v>31</v>
      </c>
      <c r="V6" s="9" t="s">
        <v>31</v>
      </c>
      <c r="W6" s="9" t="s">
        <v>31</v>
      </c>
      <c r="X6" s="9" t="s">
        <v>31</v>
      </c>
      <c r="Y6" s="9" t="s">
        <v>31</v>
      </c>
      <c r="Z6" s="9" t="s">
        <v>31</v>
      </c>
      <c r="AA6" s="22">
        <v>1</v>
      </c>
    </row>
    <row r="7" spans="2:27" x14ac:dyDescent="0.3">
      <c r="H7" s="17"/>
      <c r="O7" s="23"/>
      <c r="P7" s="18"/>
      <c r="R7" s="18"/>
      <c r="S7" s="19"/>
    </row>
    <row r="8" spans="2:27" x14ac:dyDescent="0.3">
      <c r="H8" s="20" t="s">
        <v>32</v>
      </c>
      <c r="I8" s="21">
        <f>SUM(I6:I7)</f>
        <v>3194.4</v>
      </c>
      <c r="J8" s="24"/>
      <c r="O8" s="23"/>
      <c r="P8" s="18"/>
      <c r="R8" s="18"/>
      <c r="S8" s="19"/>
      <c r="Z8" s="9" t="s">
        <v>32</v>
      </c>
      <c r="AA8" s="25">
        <v>1</v>
      </c>
    </row>
    <row r="9" spans="2:27" x14ac:dyDescent="0.3">
      <c r="H9" s="17"/>
      <c r="M9" s="3"/>
      <c r="P9" s="18"/>
      <c r="R9" s="18"/>
      <c r="S9" s="19"/>
    </row>
    <row r="10" spans="2:27" x14ac:dyDescent="0.3">
      <c r="H10" s="17"/>
      <c r="M10" s="3"/>
      <c r="P10" s="18"/>
      <c r="R10" s="18"/>
      <c r="S10" s="19"/>
    </row>
    <row r="11" spans="2:27" x14ac:dyDescent="0.3">
      <c r="G11"/>
      <c r="M11" s="3"/>
      <c r="P11" s="18"/>
      <c r="R11" s="18"/>
      <c r="S11" s="19"/>
    </row>
    <row r="12" spans="2:27" x14ac:dyDescent="0.3">
      <c r="F12" s="8" t="s">
        <v>33</v>
      </c>
      <c r="G12" s="8">
        <v>1</v>
      </c>
      <c r="M12" s="3"/>
      <c r="P12" s="18"/>
      <c r="R12" s="18"/>
      <c r="S12" s="19"/>
    </row>
    <row r="13" spans="2:27" x14ac:dyDescent="0.3">
      <c r="F13" s="8" t="s">
        <v>34</v>
      </c>
      <c r="G13" s="8">
        <v>0</v>
      </c>
      <c r="M13" s="3"/>
      <c r="P13" s="18"/>
      <c r="R13" s="18"/>
      <c r="S13" s="19"/>
    </row>
    <row r="14" spans="2:27" x14ac:dyDescent="0.3">
      <c r="F14" s="8" t="s">
        <v>35</v>
      </c>
      <c r="G14" s="8">
        <v>0</v>
      </c>
      <c r="M14" s="3"/>
      <c r="P14" s="18"/>
      <c r="R14" s="18"/>
      <c r="S14" s="19"/>
    </row>
    <row r="15" spans="2:27" x14ac:dyDescent="0.3">
      <c r="F15" s="8" t="s">
        <v>36</v>
      </c>
      <c r="G15" s="8">
        <v>0</v>
      </c>
      <c r="H15" s="17"/>
      <c r="M15" s="3"/>
      <c r="P15" s="18"/>
      <c r="R15" s="18"/>
      <c r="S15" s="19"/>
    </row>
    <row r="16" spans="2:27" x14ac:dyDescent="0.3">
      <c r="G16"/>
      <c r="H16" s="17"/>
      <c r="M16" s="3"/>
      <c r="P16" s="18"/>
      <c r="R16" s="18"/>
      <c r="S16" s="19"/>
    </row>
    <row r="17" spans="6:19" x14ac:dyDescent="0.3">
      <c r="F17" s="20" t="s">
        <v>37</v>
      </c>
      <c r="G17" s="21">
        <v>3194.4</v>
      </c>
      <c r="M17" s="3"/>
      <c r="P17" s="18"/>
      <c r="R17" s="18"/>
      <c r="S17" s="19"/>
    </row>
    <row r="18" spans="6:19" x14ac:dyDescent="0.3">
      <c r="F18" s="20" t="s">
        <v>38</v>
      </c>
      <c r="G18" s="21">
        <v>0</v>
      </c>
      <c r="M18" s="3"/>
      <c r="P18" s="18"/>
      <c r="R18" s="18"/>
      <c r="S18" s="19"/>
    </row>
    <row r="19" spans="6:19" x14ac:dyDescent="0.3">
      <c r="F19" s="20" t="s">
        <v>39</v>
      </c>
      <c r="G19" s="20">
        <v>0</v>
      </c>
      <c r="M19" s="3"/>
      <c r="P19" s="18"/>
      <c r="R19" s="18"/>
      <c r="S19" s="19"/>
    </row>
    <row r="20" spans="6:19" x14ac:dyDescent="0.3">
      <c r="F20" s="20" t="s">
        <v>40</v>
      </c>
      <c r="G20" s="20">
        <v>0</v>
      </c>
      <c r="M20" s="3"/>
    </row>
    <row r="21" spans="6:19" x14ac:dyDescent="0.3">
      <c r="M21" s="3"/>
    </row>
    <row r="22" spans="6:19" x14ac:dyDescent="0.3">
      <c r="M22" s="3"/>
    </row>
    <row r="23" spans="6:19" x14ac:dyDescent="0.3">
      <c r="M23" s="3"/>
    </row>
    <row r="24" spans="6:19" x14ac:dyDescent="0.3">
      <c r="M24" s="3"/>
    </row>
    <row r="25" spans="6:19" x14ac:dyDescent="0.3">
      <c r="M25" s="3"/>
    </row>
    <row r="26" spans="6:19" x14ac:dyDescent="0.3">
      <c r="M26" s="3"/>
    </row>
    <row r="27" spans="6:19" x14ac:dyDescent="0.3">
      <c r="M27" s="3"/>
    </row>
    <row r="28" spans="6:19" x14ac:dyDescent="0.3">
      <c r="M28" s="3"/>
    </row>
    <row r="29" spans="6:19" x14ac:dyDescent="0.3">
      <c r="M29" s="3"/>
    </row>
    <row r="30" spans="6:19" x14ac:dyDescent="0.3">
      <c r="M30" s="3"/>
    </row>
    <row r="31" spans="6:19" x14ac:dyDescent="0.3">
      <c r="M31" s="3"/>
    </row>
    <row r="32" spans="6:19" x14ac:dyDescent="0.3">
      <c r="M32" s="3"/>
    </row>
    <row r="33" spans="13:13" x14ac:dyDescent="0.3">
      <c r="M33" s="3"/>
    </row>
    <row r="34" spans="13:13" x14ac:dyDescent="0.3">
      <c r="M34" s="3"/>
    </row>
    <row r="35" spans="13:13" x14ac:dyDescent="0.3">
      <c r="M35" s="3"/>
    </row>
    <row r="36" spans="13:13" x14ac:dyDescent="0.3">
      <c r="M36" s="3"/>
    </row>
    <row r="37" spans="13:13" x14ac:dyDescent="0.3">
      <c r="M37" s="3"/>
    </row>
  </sheetData>
  <dataValidations count="3">
    <dataValidation type="list" allowBlank="1" showInputMessage="1" showErrorMessage="1" sqref="B6" xr:uid="{184F40AB-A8AC-4442-BF5E-E070BC31E640}">
      <formula1>"Cerrado,Publicado en la Plataforma,Elaboración, Adjudicado"</formula1>
    </dataValidation>
    <dataValidation type="list" allowBlank="1" showInputMessage="1" showErrorMessage="1" sqref="M6:M8" xr:uid="{D37B8684-E9DC-4252-9C72-1C0B0EF1CC06}">
      <formula1>"Perfil del contratante,Web/Ley de transparencia"</formula1>
    </dataValidation>
    <dataValidation type="list" allowBlank="1" showInputMessage="1" showErrorMessage="1" sqref="G6:G10" xr:uid="{9876E30F-EA94-4991-A9A6-A6E19FBFDC5D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C065-303B-44AB-88EE-41A2D002E858}">
  <dimension ref="B2:AA6"/>
  <sheetViews>
    <sheetView zoomScale="70" zoomScaleNormal="70" workbookViewId="0">
      <selection activeCell="G2" sqref="G2"/>
    </sheetView>
  </sheetViews>
  <sheetFormatPr baseColWidth="10" defaultColWidth="19.6640625" defaultRowHeight="14.4" x14ac:dyDescent="0.3"/>
  <cols>
    <col min="3" max="3" width="12.109375" bestFit="1" customWidth="1"/>
    <col min="4" max="4" width="17.5546875" customWidth="1"/>
    <col min="5" max="5" width="63" customWidth="1"/>
    <col min="6" max="6" width="75.6640625" bestFit="1" customWidth="1"/>
    <col min="7" max="7" width="19.6640625" style="3"/>
    <col min="9" max="10" width="24.88671875" bestFit="1" customWidth="1"/>
    <col min="11" max="11" width="28.5546875" bestFit="1" customWidth="1"/>
    <col min="12" max="12" width="32" bestFit="1" customWidth="1"/>
    <col min="13" max="13" width="27.109375" bestFit="1" customWidth="1"/>
    <col min="14" max="14" width="19.6640625" style="3"/>
    <col min="15" max="15" width="49.44140625" style="3" bestFit="1" customWidth="1"/>
    <col min="16" max="16" width="26.44140625" bestFit="1" customWidth="1"/>
    <col min="17" max="17" width="24.88671875" style="4" bestFit="1" customWidth="1"/>
    <col min="18" max="18" width="24.88671875" bestFit="1" customWidth="1"/>
    <col min="19" max="19" width="21.6640625" style="3" bestFit="1" customWidth="1"/>
    <col min="20" max="20" width="19.33203125" style="5" bestFit="1" customWidth="1"/>
    <col min="21" max="21" width="24.109375" style="3" bestFit="1" customWidth="1"/>
    <col min="22" max="22" width="16.44140625" style="3" customWidth="1"/>
    <col min="23" max="23" width="24.44140625" style="3" bestFit="1" customWidth="1"/>
    <col min="24" max="24" width="28.5546875" style="3" customWidth="1"/>
    <col min="25" max="25" width="24.109375" style="3" bestFit="1" customWidth="1"/>
    <col min="26" max="26" width="30.88671875" style="3" customWidth="1"/>
    <col min="27" max="27" width="18" style="5" bestFit="1" customWidth="1"/>
  </cols>
  <sheetData>
    <row r="2" spans="2:13" ht="25.8" x14ac:dyDescent="0.5">
      <c r="B2" s="1" t="s">
        <v>46</v>
      </c>
      <c r="E2" s="1" t="s">
        <v>0</v>
      </c>
      <c r="F2" s="2"/>
      <c r="G2" s="2" t="s">
        <v>47</v>
      </c>
      <c r="H2" s="2"/>
      <c r="I2" s="2"/>
      <c r="J2" s="2"/>
      <c r="K2" s="2"/>
      <c r="L2" s="2"/>
    </row>
    <row r="3" spans="2:13" ht="14.25" customHeight="1" x14ac:dyDescent="0.5">
      <c r="E3" s="2"/>
      <c r="F3" s="2"/>
      <c r="G3" s="2"/>
      <c r="H3" s="2"/>
      <c r="I3" s="2"/>
      <c r="J3" s="2"/>
      <c r="K3" s="2"/>
      <c r="L3" s="2"/>
    </row>
    <row r="4" spans="2:13" x14ac:dyDescent="0.3">
      <c r="M4" s="3"/>
    </row>
    <row r="6" spans="2:13" ht="25.8" x14ac:dyDescent="0.5">
      <c r="B6" s="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D6794-91A7-468B-9875-C8D7254D87DD}">
  <dimension ref="B2:AA42"/>
  <sheetViews>
    <sheetView zoomScale="115" zoomScaleNormal="115" workbookViewId="0">
      <selection activeCell="D18" sqref="D18"/>
    </sheetView>
  </sheetViews>
  <sheetFormatPr baseColWidth="10" defaultColWidth="19.6640625" defaultRowHeight="14.4" x14ac:dyDescent="0.3"/>
  <cols>
    <col min="1" max="1" width="2" customWidth="1"/>
    <col min="2" max="5" width="22.77734375" customWidth="1"/>
    <col min="6" max="6" width="85.6640625" bestFit="1" customWidth="1"/>
    <col min="7" max="7" width="85.5546875" bestFit="1" customWidth="1"/>
    <col min="8" max="8" width="22.77734375" style="3" customWidth="1"/>
    <col min="9" max="14" width="22.77734375" customWidth="1"/>
    <col min="15" max="16" width="22.77734375" style="3" customWidth="1"/>
    <col min="17" max="17" width="22.77734375" customWidth="1"/>
    <col min="18" max="18" width="22.77734375" style="4" customWidth="1"/>
    <col min="19" max="19" width="22.77734375" customWidth="1"/>
    <col min="20" max="20" width="22.77734375" style="3" customWidth="1"/>
    <col min="21" max="21" width="22.77734375" style="5" customWidth="1"/>
    <col min="22" max="27" width="22.77734375" style="3" customWidth="1"/>
  </cols>
  <sheetData>
    <row r="2" spans="2:27" ht="25.8" x14ac:dyDescent="0.5">
      <c r="B2" s="2" t="s">
        <v>70</v>
      </c>
      <c r="C2" s="2">
        <v>2022</v>
      </c>
      <c r="F2" s="1" t="s">
        <v>0</v>
      </c>
      <c r="G2" s="2"/>
      <c r="H2" s="2"/>
      <c r="I2" s="2"/>
      <c r="J2" s="2"/>
      <c r="K2" s="2"/>
      <c r="L2" s="2"/>
      <c r="M2" s="2"/>
    </row>
    <row r="3" spans="2:27" ht="14.25" customHeight="1" x14ac:dyDescent="0.5">
      <c r="F3" s="2"/>
      <c r="G3" s="2"/>
      <c r="H3" s="2"/>
      <c r="I3" s="2"/>
      <c r="J3" s="2"/>
      <c r="K3" s="2"/>
      <c r="L3" s="2"/>
      <c r="M3" s="2"/>
    </row>
    <row r="5" spans="2:27" s="3" customFormat="1" ht="57.6" x14ac:dyDescent="0.3">
      <c r="B5" s="6" t="s">
        <v>49</v>
      </c>
      <c r="C5" s="6" t="s">
        <v>50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7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</row>
    <row r="6" spans="2:27" ht="14.25" customHeight="1" x14ac:dyDescent="0.3">
      <c r="B6" s="8" t="s">
        <v>51</v>
      </c>
      <c r="C6" s="8" t="s">
        <v>52</v>
      </c>
      <c r="D6" s="9">
        <v>202202</v>
      </c>
      <c r="E6" s="10">
        <v>90522000</v>
      </c>
      <c r="F6" s="11" t="s">
        <v>55</v>
      </c>
      <c r="G6" s="12" t="s">
        <v>55</v>
      </c>
      <c r="H6" s="9" t="s">
        <v>29</v>
      </c>
      <c r="I6" s="16">
        <f>15000*1.21</f>
        <v>18150</v>
      </c>
      <c r="J6" s="16">
        <f>14843.08*1.21</f>
        <v>17960.126799999998</v>
      </c>
      <c r="K6" s="16">
        <f>J6/1.21</f>
        <v>14843.079999999998</v>
      </c>
      <c r="L6" s="16">
        <f t="shared" ref="L6:L9" si="0">J6-K6</f>
        <v>3117.0468000000001</v>
      </c>
      <c r="M6" s="9" t="s">
        <v>44</v>
      </c>
      <c r="N6" s="9" t="s">
        <v>30</v>
      </c>
      <c r="O6" s="9">
        <v>2</v>
      </c>
      <c r="P6" s="9" t="s">
        <v>56</v>
      </c>
      <c r="Q6" s="13">
        <v>44748</v>
      </c>
      <c r="R6" s="14">
        <v>2022</v>
      </c>
      <c r="S6" s="15">
        <f t="shared" ref="S6:S9" si="1">ROUNDUP(MONTH(Q6)/3,0)</f>
        <v>3</v>
      </c>
      <c r="T6" s="13">
        <f>Q6</f>
        <v>44748</v>
      </c>
      <c r="U6" s="9">
        <v>2</v>
      </c>
      <c r="V6" s="9" t="s">
        <v>31</v>
      </c>
      <c r="W6" s="9" t="s">
        <v>31</v>
      </c>
      <c r="X6" s="9" t="s">
        <v>31</v>
      </c>
      <c r="Y6" s="9" t="s">
        <v>31</v>
      </c>
      <c r="Z6" s="9" t="s">
        <v>31</v>
      </c>
      <c r="AA6" s="9" t="s">
        <v>31</v>
      </c>
    </row>
    <row r="7" spans="2:27" x14ac:dyDescent="0.3">
      <c r="B7" s="8" t="s">
        <v>51</v>
      </c>
      <c r="C7" s="8" t="s">
        <v>52</v>
      </c>
      <c r="D7" s="9">
        <v>202203</v>
      </c>
      <c r="E7" s="10" t="s">
        <v>57</v>
      </c>
      <c r="F7" s="11" t="s">
        <v>58</v>
      </c>
      <c r="G7" s="12" t="s">
        <v>59</v>
      </c>
      <c r="H7" s="9" t="s">
        <v>29</v>
      </c>
      <c r="I7" s="16">
        <f>13005*1.21</f>
        <v>15736.05</v>
      </c>
      <c r="J7" s="16">
        <v>15246</v>
      </c>
      <c r="K7" s="16">
        <f>J7/1.21</f>
        <v>12600</v>
      </c>
      <c r="L7" s="16">
        <f t="shared" si="0"/>
        <v>2646</v>
      </c>
      <c r="M7" s="9" t="s">
        <v>44</v>
      </c>
      <c r="N7" s="9" t="s">
        <v>30</v>
      </c>
      <c r="O7" s="9">
        <v>4</v>
      </c>
      <c r="P7" s="9" t="s">
        <v>60</v>
      </c>
      <c r="Q7" s="13">
        <v>44830</v>
      </c>
      <c r="R7" s="14">
        <v>2022</v>
      </c>
      <c r="S7" s="15">
        <f t="shared" si="1"/>
        <v>3</v>
      </c>
      <c r="T7" s="13">
        <v>44835</v>
      </c>
      <c r="U7" s="9">
        <v>12</v>
      </c>
      <c r="V7" s="9" t="s">
        <v>31</v>
      </c>
      <c r="W7" s="9" t="s">
        <v>31</v>
      </c>
      <c r="X7" s="9" t="s">
        <v>31</v>
      </c>
      <c r="Y7" s="9" t="s">
        <v>31</v>
      </c>
      <c r="Z7" s="9" t="s">
        <v>31</v>
      </c>
      <c r="AA7" s="9" t="s">
        <v>53</v>
      </c>
    </row>
    <row r="8" spans="2:27" x14ac:dyDescent="0.3">
      <c r="B8" s="8" t="s">
        <v>51</v>
      </c>
      <c r="C8" s="8" t="s">
        <v>52</v>
      </c>
      <c r="D8" s="9">
        <v>202204</v>
      </c>
      <c r="E8" s="10" t="s">
        <v>61</v>
      </c>
      <c r="F8" s="11" t="s">
        <v>62</v>
      </c>
      <c r="G8" s="12" t="s">
        <v>63</v>
      </c>
      <c r="H8" s="9" t="s">
        <v>29</v>
      </c>
      <c r="I8" s="16">
        <f>5000*1.21</f>
        <v>6050</v>
      </c>
      <c r="J8" s="16">
        <v>1089</v>
      </c>
      <c r="K8" s="16">
        <f>J8/1.21</f>
        <v>900</v>
      </c>
      <c r="L8" s="16">
        <f t="shared" si="0"/>
        <v>189</v>
      </c>
      <c r="M8" s="9" t="s">
        <v>44</v>
      </c>
      <c r="N8" s="9" t="s">
        <v>30</v>
      </c>
      <c r="O8" s="9">
        <v>2</v>
      </c>
      <c r="P8" s="9" t="s">
        <v>64</v>
      </c>
      <c r="Q8" s="13">
        <v>44767</v>
      </c>
      <c r="R8" s="14">
        <v>2022</v>
      </c>
      <c r="S8" s="15">
        <f t="shared" si="1"/>
        <v>3</v>
      </c>
      <c r="T8" s="13">
        <v>44767</v>
      </c>
      <c r="U8" s="9">
        <v>1</v>
      </c>
      <c r="V8" s="9" t="s">
        <v>31</v>
      </c>
      <c r="W8" s="9" t="s">
        <v>31</v>
      </c>
      <c r="X8" s="9" t="s">
        <v>31</v>
      </c>
      <c r="Y8" s="9" t="s">
        <v>31</v>
      </c>
      <c r="Z8" s="9" t="s">
        <v>31</v>
      </c>
      <c r="AA8" s="9" t="s">
        <v>31</v>
      </c>
    </row>
    <row r="9" spans="2:27" x14ac:dyDescent="0.3">
      <c r="B9" s="8" t="s">
        <v>51</v>
      </c>
      <c r="C9" s="8" t="s">
        <v>54</v>
      </c>
      <c r="D9" s="9">
        <v>202205</v>
      </c>
      <c r="E9" s="10" t="s">
        <v>65</v>
      </c>
      <c r="F9" s="11" t="s">
        <v>66</v>
      </c>
      <c r="G9" s="12" t="s">
        <v>67</v>
      </c>
      <c r="H9" s="9" t="s">
        <v>29</v>
      </c>
      <c r="I9" s="16">
        <f>370*1.21</f>
        <v>447.7</v>
      </c>
      <c r="J9" s="16">
        <f>I9</f>
        <v>447.7</v>
      </c>
      <c r="K9" s="16">
        <f>J9/1.21</f>
        <v>370</v>
      </c>
      <c r="L9" s="16">
        <f t="shared" si="0"/>
        <v>77.699999999999989</v>
      </c>
      <c r="M9" s="9" t="s">
        <v>44</v>
      </c>
      <c r="N9" s="9" t="s">
        <v>30</v>
      </c>
      <c r="O9" s="9">
        <v>1</v>
      </c>
      <c r="P9" s="9" t="s">
        <v>68</v>
      </c>
      <c r="Q9" s="13">
        <v>44830</v>
      </c>
      <c r="R9" s="14">
        <v>2022</v>
      </c>
      <c r="S9" s="15">
        <f t="shared" si="1"/>
        <v>3</v>
      </c>
      <c r="T9" s="13">
        <v>44830</v>
      </c>
      <c r="U9" s="9">
        <v>0.25</v>
      </c>
      <c r="V9" s="9" t="s">
        <v>31</v>
      </c>
      <c r="W9" s="9" t="s">
        <v>31</v>
      </c>
      <c r="X9" s="9" t="s">
        <v>31</v>
      </c>
      <c r="Y9" s="9" t="s">
        <v>31</v>
      </c>
      <c r="Z9" s="9" t="s">
        <v>31</v>
      </c>
      <c r="AA9" s="9" t="s">
        <v>31</v>
      </c>
    </row>
    <row r="10" spans="2:27" x14ac:dyDescent="0.3">
      <c r="I10" s="17"/>
      <c r="N10" s="3"/>
      <c r="Q10" s="18"/>
      <c r="S10" s="18"/>
      <c r="T10" s="19"/>
    </row>
    <row r="11" spans="2:27" x14ac:dyDescent="0.3">
      <c r="N11" s="3"/>
    </row>
    <row r="12" spans="2:27" x14ac:dyDescent="0.3">
      <c r="N12" s="3"/>
    </row>
    <row r="13" spans="2:27" x14ac:dyDescent="0.3">
      <c r="F13" s="8" t="s">
        <v>33</v>
      </c>
      <c r="G13" s="8">
        <v>4</v>
      </c>
      <c r="N13" s="3"/>
    </row>
    <row r="14" spans="2:27" x14ac:dyDescent="0.3">
      <c r="F14" s="8" t="s">
        <v>34</v>
      </c>
      <c r="G14" s="8">
        <v>0</v>
      </c>
      <c r="N14" s="3"/>
    </row>
    <row r="15" spans="2:27" x14ac:dyDescent="0.3">
      <c r="F15" s="8" t="s">
        <v>35</v>
      </c>
      <c r="G15" s="8">
        <v>0</v>
      </c>
      <c r="N15" s="3"/>
    </row>
    <row r="16" spans="2:27" x14ac:dyDescent="0.3">
      <c r="F16" s="8" t="s">
        <v>36</v>
      </c>
      <c r="G16" s="8">
        <v>0</v>
      </c>
      <c r="N16" s="3"/>
    </row>
    <row r="17" spans="6:14" x14ac:dyDescent="0.3">
      <c r="N17" s="3"/>
    </row>
    <row r="18" spans="6:14" x14ac:dyDescent="0.3">
      <c r="F18" s="20" t="s">
        <v>37</v>
      </c>
      <c r="G18" s="21">
        <f>SUM(J6:J9)</f>
        <v>34742.826799999995</v>
      </c>
      <c r="N18" s="3"/>
    </row>
    <row r="19" spans="6:14" x14ac:dyDescent="0.3">
      <c r="F19" s="20" t="s">
        <v>38</v>
      </c>
      <c r="G19" s="21">
        <v>0</v>
      </c>
      <c r="N19" s="3"/>
    </row>
    <row r="20" spans="6:14" x14ac:dyDescent="0.3">
      <c r="F20" s="20" t="s">
        <v>39</v>
      </c>
      <c r="G20" s="20">
        <v>0</v>
      </c>
      <c r="N20" s="3"/>
    </row>
    <row r="21" spans="6:14" x14ac:dyDescent="0.3">
      <c r="F21" s="20" t="s">
        <v>40</v>
      </c>
      <c r="G21" s="20">
        <v>0</v>
      </c>
      <c r="N21" s="3"/>
    </row>
    <row r="22" spans="6:14" x14ac:dyDescent="0.3">
      <c r="N22" s="3"/>
    </row>
    <row r="23" spans="6:14" x14ac:dyDescent="0.3">
      <c r="N23" s="3"/>
    </row>
    <row r="24" spans="6:14" x14ac:dyDescent="0.3">
      <c r="N24" s="3"/>
    </row>
    <row r="25" spans="6:14" x14ac:dyDescent="0.3">
      <c r="N25" s="3"/>
    </row>
    <row r="26" spans="6:14" x14ac:dyDescent="0.3">
      <c r="N26" s="3"/>
    </row>
    <row r="27" spans="6:14" x14ac:dyDescent="0.3">
      <c r="N27" s="3"/>
    </row>
    <row r="28" spans="6:14" x14ac:dyDescent="0.3">
      <c r="N28" s="3"/>
    </row>
    <row r="29" spans="6:14" x14ac:dyDescent="0.3">
      <c r="N29" s="3"/>
    </row>
    <row r="30" spans="6:14" x14ac:dyDescent="0.3">
      <c r="N30" s="3"/>
    </row>
    <row r="31" spans="6:14" x14ac:dyDescent="0.3">
      <c r="N31" s="3"/>
    </row>
    <row r="32" spans="6:14" x14ac:dyDescent="0.3">
      <c r="N32" s="3"/>
    </row>
    <row r="33" spans="14:14" x14ac:dyDescent="0.3">
      <c r="N33" s="3"/>
    </row>
    <row r="34" spans="14:14" x14ac:dyDescent="0.3">
      <c r="N34" s="3"/>
    </row>
    <row r="35" spans="14:14" x14ac:dyDescent="0.3">
      <c r="N35" s="3"/>
    </row>
    <row r="36" spans="14:14" x14ac:dyDescent="0.3">
      <c r="N36" s="3"/>
    </row>
    <row r="37" spans="14:14" x14ac:dyDescent="0.3">
      <c r="N37" s="3"/>
    </row>
    <row r="38" spans="14:14" x14ac:dyDescent="0.3">
      <c r="N38" s="3"/>
    </row>
    <row r="39" spans="14:14" x14ac:dyDescent="0.3">
      <c r="N39" s="3"/>
    </row>
    <row r="40" spans="14:14" x14ac:dyDescent="0.3">
      <c r="N40" s="3"/>
    </row>
    <row r="41" spans="14:14" x14ac:dyDescent="0.3">
      <c r="N41" s="3"/>
    </row>
    <row r="42" spans="14:14" x14ac:dyDescent="0.3">
      <c r="N42" s="3"/>
    </row>
  </sheetData>
  <dataValidations disablePrompts="1" count="3">
    <dataValidation type="list" allowBlank="1" showInputMessage="1" showErrorMessage="1" sqref="B6:B9" xr:uid="{E2DD671E-BA88-4D9F-BCB6-59F1E2AD3D1F}">
      <formula1>"Cerrado,Publicado en la Plataforma,Elaboración, Adjudicado"</formula1>
    </dataValidation>
    <dataValidation type="list" allowBlank="1" showInputMessage="1" showErrorMessage="1" sqref="N6:N9" xr:uid="{8E773C5A-9211-492C-96B2-5B447F54B0B4}">
      <formula1>"Perfil del contratante,Web/Ley de transparencia"</formula1>
    </dataValidation>
    <dataValidation type="list" allowBlank="1" showInputMessage="1" showErrorMessage="1" sqref="H6:H10" xr:uid="{E1B1101F-4C73-41AC-A5BE-C008960B81AC}">
      <formula1>"OBRA, CONCESIÓN DE OBRAS,CONCESIÓN DE SERVICIOS,SUMINISTRO,SERVICIOS"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FB6D5-C962-45AE-9648-D654605F8B8F}">
  <dimension ref="B2:AA37"/>
  <sheetViews>
    <sheetView tabSelected="1" topLeftCell="D1" zoomScale="85" zoomScaleNormal="85" workbookViewId="0">
      <selection activeCell="G21" sqref="G21"/>
    </sheetView>
  </sheetViews>
  <sheetFormatPr baseColWidth="10" defaultColWidth="19.6640625" defaultRowHeight="14.4" x14ac:dyDescent="0.3"/>
  <cols>
    <col min="1" max="1" width="2" customWidth="1"/>
    <col min="2" max="5" width="22.77734375" customWidth="1"/>
    <col min="6" max="6" width="85.6640625" bestFit="1" customWidth="1"/>
    <col min="7" max="7" width="85.5546875" bestFit="1" customWidth="1"/>
    <col min="8" max="8" width="22.77734375" style="3" customWidth="1"/>
    <col min="9" max="14" width="22.77734375" customWidth="1"/>
    <col min="15" max="16" width="22.77734375" style="3" customWidth="1"/>
    <col min="17" max="17" width="22.77734375" customWidth="1"/>
    <col min="18" max="18" width="22.77734375" style="4" customWidth="1"/>
    <col min="19" max="19" width="22.77734375" customWidth="1"/>
    <col min="20" max="20" width="22.77734375" style="3" customWidth="1"/>
    <col min="21" max="21" width="22.77734375" style="5" customWidth="1"/>
    <col min="22" max="27" width="22.77734375" style="3" customWidth="1"/>
  </cols>
  <sheetData>
    <row r="2" spans="2:27" ht="25.8" x14ac:dyDescent="0.5">
      <c r="B2" s="2" t="s">
        <v>69</v>
      </c>
      <c r="C2" s="2">
        <v>2022</v>
      </c>
      <c r="F2" s="1" t="s">
        <v>0</v>
      </c>
      <c r="G2" s="2"/>
      <c r="H2" s="2"/>
      <c r="I2" s="2"/>
      <c r="J2" s="2"/>
      <c r="K2" s="2"/>
      <c r="L2" s="2"/>
      <c r="M2" s="2"/>
    </row>
    <row r="3" spans="2:27" ht="14.25" customHeight="1" x14ac:dyDescent="0.5">
      <c r="F3" s="2"/>
      <c r="G3" s="2"/>
      <c r="H3" s="2"/>
      <c r="I3" s="2"/>
      <c r="J3" s="2"/>
      <c r="K3" s="2"/>
      <c r="L3" s="2"/>
      <c r="M3" s="2"/>
    </row>
    <row r="5" spans="2:27" s="3" customFormat="1" ht="57.6" x14ac:dyDescent="0.3">
      <c r="B5" s="6" t="s">
        <v>49</v>
      </c>
      <c r="C5" s="6" t="s">
        <v>50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7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</row>
    <row r="6" spans="2:27" x14ac:dyDescent="0.3">
      <c r="B6" s="8" t="s">
        <v>51</v>
      </c>
      <c r="C6" s="8" t="s">
        <v>52</v>
      </c>
      <c r="D6" s="9">
        <v>202206</v>
      </c>
      <c r="E6" s="10">
        <v>79111000</v>
      </c>
      <c r="F6" s="8" t="s">
        <v>71</v>
      </c>
      <c r="G6" s="8" t="s">
        <v>72</v>
      </c>
      <c r="H6" s="9" t="s">
        <v>29</v>
      </c>
      <c r="I6" s="20">
        <f>1000*1.21</f>
        <v>1210</v>
      </c>
      <c r="J6" s="8">
        <f>540*1.21</f>
        <v>653.4</v>
      </c>
      <c r="K6" s="16">
        <f>J6/1.21</f>
        <v>540</v>
      </c>
      <c r="L6" s="16">
        <f t="shared" ref="L6" si="0">J6-K6</f>
        <v>113.39999999999998</v>
      </c>
      <c r="M6" s="9" t="s">
        <v>44</v>
      </c>
      <c r="N6" s="9" t="s">
        <v>30</v>
      </c>
      <c r="O6" s="9">
        <v>3</v>
      </c>
      <c r="P6" s="9" t="s">
        <v>73</v>
      </c>
      <c r="Q6" s="13">
        <v>44847</v>
      </c>
      <c r="R6" s="14">
        <v>2022</v>
      </c>
      <c r="S6" s="15">
        <f t="shared" ref="S6" si="1">ROUNDUP(MONTH(Q6)/3,0)</f>
        <v>4</v>
      </c>
      <c r="T6" s="13">
        <v>44830</v>
      </c>
      <c r="U6" s="9">
        <v>12</v>
      </c>
      <c r="V6" s="9" t="s">
        <v>31</v>
      </c>
      <c r="W6" s="9" t="s">
        <v>31</v>
      </c>
      <c r="X6" s="9" t="s">
        <v>31</v>
      </c>
      <c r="Y6" s="9" t="s">
        <v>31</v>
      </c>
      <c r="Z6" s="9" t="s">
        <v>31</v>
      </c>
      <c r="AA6" s="9" t="s">
        <v>31</v>
      </c>
    </row>
    <row r="7" spans="2:27" x14ac:dyDescent="0.3">
      <c r="I7" s="17"/>
      <c r="N7" s="3"/>
      <c r="Q7" s="18"/>
      <c r="S7" s="18"/>
      <c r="T7" s="19"/>
    </row>
    <row r="8" spans="2:27" x14ac:dyDescent="0.3">
      <c r="F8" s="8" t="s">
        <v>33</v>
      </c>
      <c r="G8" s="8">
        <v>1</v>
      </c>
      <c r="N8" s="3"/>
    </row>
    <row r="9" spans="2:27" x14ac:dyDescent="0.3">
      <c r="F9" s="8" t="s">
        <v>34</v>
      </c>
      <c r="G9" s="8">
        <v>0</v>
      </c>
      <c r="N9" s="3"/>
    </row>
    <row r="10" spans="2:27" x14ac:dyDescent="0.3">
      <c r="F10" s="8" t="s">
        <v>35</v>
      </c>
      <c r="G10" s="8">
        <v>0</v>
      </c>
      <c r="N10" s="3"/>
    </row>
    <row r="11" spans="2:27" x14ac:dyDescent="0.3">
      <c r="F11" s="8" t="s">
        <v>36</v>
      </c>
      <c r="G11" s="8">
        <v>0</v>
      </c>
      <c r="N11" s="3"/>
    </row>
    <row r="12" spans="2:27" s="3" customFormat="1" x14ac:dyDescent="0.3">
      <c r="B12"/>
      <c r="C12"/>
      <c r="D12"/>
      <c r="E12"/>
      <c r="F12"/>
      <c r="G12"/>
      <c r="I12"/>
      <c r="J12"/>
      <c r="K12"/>
      <c r="L12"/>
      <c r="M12"/>
      <c r="Q12"/>
      <c r="R12" s="4"/>
      <c r="S12"/>
      <c r="U12" s="5"/>
    </row>
    <row r="13" spans="2:27" s="3" customFormat="1" x14ac:dyDescent="0.3">
      <c r="B13"/>
      <c r="C13"/>
      <c r="D13"/>
      <c r="E13"/>
      <c r="F13" s="20" t="s">
        <v>37</v>
      </c>
      <c r="G13" s="21">
        <f>SUM(J6:J6)</f>
        <v>653.4</v>
      </c>
      <c r="I13"/>
      <c r="J13"/>
      <c r="K13"/>
      <c r="L13"/>
      <c r="M13"/>
      <c r="Q13"/>
      <c r="R13" s="4"/>
      <c r="S13"/>
      <c r="U13" s="5"/>
    </row>
    <row r="14" spans="2:27" s="3" customFormat="1" x14ac:dyDescent="0.3">
      <c r="B14"/>
      <c r="C14"/>
      <c r="D14"/>
      <c r="E14"/>
      <c r="F14" s="20" t="s">
        <v>38</v>
      </c>
      <c r="G14" s="21">
        <v>0</v>
      </c>
      <c r="I14"/>
      <c r="J14"/>
      <c r="K14"/>
      <c r="L14"/>
      <c r="M14"/>
      <c r="Q14"/>
      <c r="R14" s="4"/>
      <c r="S14"/>
      <c r="U14" s="5"/>
    </row>
    <row r="15" spans="2:27" s="3" customFormat="1" x14ac:dyDescent="0.3">
      <c r="B15"/>
      <c r="C15"/>
      <c r="D15"/>
      <c r="E15"/>
      <c r="F15" s="20" t="s">
        <v>39</v>
      </c>
      <c r="G15" s="20">
        <v>0</v>
      </c>
      <c r="I15"/>
      <c r="J15"/>
      <c r="K15"/>
      <c r="L15"/>
      <c r="M15"/>
      <c r="Q15"/>
      <c r="R15" s="4"/>
      <c r="S15"/>
      <c r="U15" s="5"/>
    </row>
    <row r="16" spans="2:27" s="3" customFormat="1" x14ac:dyDescent="0.3">
      <c r="B16"/>
      <c r="C16"/>
      <c r="D16"/>
      <c r="E16"/>
      <c r="F16" s="20" t="s">
        <v>40</v>
      </c>
      <c r="G16" s="20">
        <v>0</v>
      </c>
      <c r="I16"/>
      <c r="J16"/>
      <c r="K16"/>
      <c r="L16"/>
      <c r="M16"/>
      <c r="Q16"/>
      <c r="R16" s="4"/>
      <c r="S16"/>
      <c r="U16" s="5"/>
    </row>
    <row r="17" spans="2:21" s="3" customFormat="1" x14ac:dyDescent="0.3">
      <c r="B17"/>
      <c r="C17"/>
      <c r="D17"/>
      <c r="E17"/>
      <c r="F17"/>
      <c r="G17"/>
      <c r="I17"/>
      <c r="J17"/>
      <c r="K17"/>
      <c r="L17"/>
      <c r="M17"/>
      <c r="Q17"/>
      <c r="R17" s="4"/>
      <c r="S17"/>
      <c r="U17" s="5"/>
    </row>
    <row r="18" spans="2:21" s="3" customFormat="1" x14ac:dyDescent="0.3">
      <c r="B18"/>
      <c r="C18"/>
      <c r="D18"/>
      <c r="E18"/>
      <c r="F18"/>
      <c r="G18"/>
      <c r="I18"/>
      <c r="J18"/>
      <c r="K18"/>
      <c r="L18"/>
      <c r="M18"/>
      <c r="Q18"/>
      <c r="R18" s="4"/>
      <c r="S18"/>
      <c r="U18" s="5"/>
    </row>
    <row r="19" spans="2:21" s="3" customFormat="1" x14ac:dyDescent="0.3">
      <c r="B19"/>
      <c r="C19"/>
      <c r="D19"/>
      <c r="E19"/>
      <c r="F19"/>
      <c r="G19"/>
      <c r="I19"/>
      <c r="J19"/>
      <c r="K19"/>
      <c r="L19"/>
      <c r="M19"/>
      <c r="Q19"/>
      <c r="R19" s="4"/>
      <c r="S19"/>
      <c r="U19" s="5"/>
    </row>
    <row r="20" spans="2:21" s="3" customFormat="1" x14ac:dyDescent="0.3">
      <c r="B20"/>
      <c r="C20"/>
      <c r="D20"/>
      <c r="E20"/>
      <c r="F20"/>
      <c r="G20"/>
      <c r="I20"/>
      <c r="J20"/>
      <c r="K20"/>
      <c r="L20"/>
      <c r="M20"/>
      <c r="Q20"/>
      <c r="R20" s="4"/>
      <c r="S20"/>
      <c r="U20" s="5"/>
    </row>
    <row r="21" spans="2:21" s="3" customFormat="1" x14ac:dyDescent="0.3">
      <c r="B21"/>
      <c r="C21"/>
      <c r="D21"/>
      <c r="E21"/>
      <c r="F21"/>
      <c r="G21"/>
      <c r="I21"/>
      <c r="J21"/>
      <c r="K21"/>
      <c r="L21"/>
      <c r="M21"/>
      <c r="Q21"/>
      <c r="R21" s="4"/>
      <c r="S21"/>
      <c r="U21" s="5"/>
    </row>
    <row r="22" spans="2:21" s="3" customFormat="1" x14ac:dyDescent="0.3">
      <c r="B22"/>
      <c r="C22"/>
      <c r="D22"/>
      <c r="E22"/>
      <c r="F22"/>
      <c r="G22"/>
      <c r="I22"/>
      <c r="J22"/>
      <c r="K22"/>
      <c r="L22"/>
      <c r="M22"/>
      <c r="Q22"/>
      <c r="R22" s="4"/>
      <c r="S22"/>
      <c r="U22" s="5"/>
    </row>
    <row r="23" spans="2:21" s="3" customFormat="1" x14ac:dyDescent="0.3">
      <c r="B23"/>
      <c r="C23"/>
      <c r="D23"/>
      <c r="E23"/>
      <c r="F23"/>
      <c r="G23"/>
      <c r="I23"/>
      <c r="J23"/>
      <c r="K23"/>
      <c r="L23"/>
      <c r="M23"/>
      <c r="Q23"/>
      <c r="R23" s="4"/>
      <c r="S23"/>
      <c r="U23" s="5"/>
    </row>
    <row r="24" spans="2:21" s="3" customFormat="1" x14ac:dyDescent="0.3">
      <c r="B24"/>
      <c r="C24"/>
      <c r="D24"/>
      <c r="E24"/>
      <c r="F24"/>
      <c r="G24"/>
      <c r="I24"/>
      <c r="J24"/>
      <c r="K24"/>
      <c r="L24"/>
      <c r="M24"/>
      <c r="Q24"/>
      <c r="R24" s="4"/>
      <c r="S24"/>
      <c r="U24" s="5"/>
    </row>
    <row r="25" spans="2:21" s="3" customFormat="1" x14ac:dyDescent="0.3">
      <c r="B25"/>
      <c r="C25"/>
      <c r="D25"/>
      <c r="E25"/>
      <c r="F25"/>
      <c r="G25"/>
      <c r="I25"/>
      <c r="J25"/>
      <c r="K25"/>
      <c r="L25"/>
      <c r="M25"/>
      <c r="Q25"/>
      <c r="R25" s="4"/>
      <c r="S25"/>
      <c r="U25" s="5"/>
    </row>
    <row r="26" spans="2:21" s="3" customFormat="1" x14ac:dyDescent="0.3">
      <c r="B26"/>
      <c r="C26"/>
      <c r="D26"/>
      <c r="E26"/>
      <c r="F26"/>
      <c r="G26"/>
      <c r="I26"/>
      <c r="J26"/>
      <c r="K26"/>
      <c r="L26"/>
      <c r="M26"/>
      <c r="Q26"/>
      <c r="R26" s="4"/>
      <c r="S26"/>
      <c r="U26" s="5"/>
    </row>
    <row r="27" spans="2:21" s="3" customFormat="1" x14ac:dyDescent="0.3">
      <c r="B27"/>
      <c r="C27"/>
      <c r="D27"/>
      <c r="E27"/>
      <c r="F27"/>
      <c r="G27"/>
      <c r="I27"/>
      <c r="J27"/>
      <c r="K27"/>
      <c r="L27"/>
      <c r="M27"/>
      <c r="Q27"/>
      <c r="R27" s="4"/>
      <c r="S27"/>
      <c r="U27" s="5"/>
    </row>
    <row r="28" spans="2:21" s="3" customFormat="1" x14ac:dyDescent="0.3">
      <c r="B28"/>
      <c r="C28"/>
      <c r="D28"/>
      <c r="E28"/>
      <c r="F28"/>
      <c r="G28"/>
      <c r="I28"/>
      <c r="J28"/>
      <c r="K28"/>
      <c r="L28"/>
      <c r="M28"/>
      <c r="Q28"/>
      <c r="R28" s="4"/>
      <c r="S28"/>
      <c r="U28" s="5"/>
    </row>
    <row r="29" spans="2:21" s="3" customFormat="1" x14ac:dyDescent="0.3">
      <c r="B29"/>
      <c r="C29"/>
      <c r="D29"/>
      <c r="E29"/>
      <c r="F29"/>
      <c r="G29"/>
      <c r="I29"/>
      <c r="J29"/>
      <c r="K29"/>
      <c r="L29"/>
      <c r="M29"/>
      <c r="Q29"/>
      <c r="R29" s="4"/>
      <c r="S29"/>
      <c r="U29" s="5"/>
    </row>
    <row r="30" spans="2:21" s="3" customFormat="1" x14ac:dyDescent="0.3">
      <c r="B30"/>
      <c r="C30"/>
      <c r="D30"/>
      <c r="E30"/>
      <c r="F30"/>
      <c r="G30"/>
      <c r="I30"/>
      <c r="J30"/>
      <c r="K30"/>
      <c r="L30"/>
      <c r="M30"/>
      <c r="Q30"/>
      <c r="R30" s="4"/>
      <c r="S30"/>
      <c r="U30" s="5"/>
    </row>
    <row r="31" spans="2:21" s="3" customFormat="1" x14ac:dyDescent="0.3">
      <c r="B31"/>
      <c r="C31"/>
      <c r="D31"/>
      <c r="E31"/>
      <c r="F31"/>
      <c r="G31"/>
      <c r="I31"/>
      <c r="J31"/>
      <c r="K31"/>
      <c r="L31"/>
      <c r="M31"/>
      <c r="Q31"/>
      <c r="R31" s="4"/>
      <c r="S31"/>
      <c r="U31" s="5"/>
    </row>
    <row r="32" spans="2:21" s="3" customFormat="1" x14ac:dyDescent="0.3">
      <c r="B32"/>
      <c r="C32"/>
      <c r="D32"/>
      <c r="E32"/>
      <c r="F32"/>
      <c r="G32"/>
      <c r="I32"/>
      <c r="J32"/>
      <c r="K32"/>
      <c r="L32"/>
      <c r="M32"/>
      <c r="Q32"/>
      <c r="R32" s="4"/>
      <c r="S32"/>
      <c r="U32" s="5"/>
    </row>
    <row r="33" spans="2:21" s="3" customFormat="1" x14ac:dyDescent="0.3">
      <c r="B33"/>
      <c r="C33"/>
      <c r="D33"/>
      <c r="E33"/>
      <c r="F33"/>
      <c r="G33"/>
      <c r="I33"/>
      <c r="J33"/>
      <c r="K33"/>
      <c r="L33"/>
      <c r="M33"/>
      <c r="Q33"/>
      <c r="R33" s="4"/>
      <c r="S33"/>
      <c r="U33" s="5"/>
    </row>
    <row r="34" spans="2:21" s="3" customFormat="1" x14ac:dyDescent="0.3">
      <c r="B34"/>
      <c r="C34"/>
      <c r="D34"/>
      <c r="E34"/>
      <c r="F34"/>
      <c r="G34"/>
      <c r="I34"/>
      <c r="J34"/>
      <c r="K34"/>
      <c r="L34"/>
      <c r="M34"/>
      <c r="Q34"/>
      <c r="R34" s="4"/>
      <c r="S34"/>
      <c r="U34" s="5"/>
    </row>
    <row r="35" spans="2:21" s="3" customFormat="1" x14ac:dyDescent="0.3">
      <c r="B35"/>
      <c r="C35"/>
      <c r="D35"/>
      <c r="E35"/>
      <c r="F35"/>
      <c r="G35"/>
      <c r="I35"/>
      <c r="J35"/>
      <c r="K35"/>
      <c r="L35"/>
      <c r="M35"/>
      <c r="Q35"/>
      <c r="R35" s="4"/>
      <c r="S35"/>
      <c r="U35" s="5"/>
    </row>
    <row r="36" spans="2:21" s="3" customFormat="1" x14ac:dyDescent="0.3">
      <c r="B36"/>
      <c r="C36"/>
      <c r="D36"/>
      <c r="E36"/>
      <c r="F36"/>
      <c r="G36"/>
      <c r="I36"/>
      <c r="J36"/>
      <c r="K36"/>
      <c r="L36"/>
      <c r="M36"/>
      <c r="Q36"/>
      <c r="R36" s="4"/>
      <c r="S36"/>
      <c r="U36" s="5"/>
    </row>
    <row r="37" spans="2:21" s="3" customFormat="1" x14ac:dyDescent="0.3">
      <c r="B37"/>
      <c r="C37"/>
      <c r="D37"/>
      <c r="E37"/>
      <c r="F37"/>
      <c r="G37"/>
      <c r="I37"/>
      <c r="J37"/>
      <c r="K37"/>
      <c r="L37"/>
      <c r="M37"/>
      <c r="Q37"/>
      <c r="R37" s="4"/>
      <c r="S37"/>
      <c r="U37" s="5"/>
    </row>
  </sheetData>
  <dataValidations count="3">
    <dataValidation type="list" allowBlank="1" showInputMessage="1" showErrorMessage="1" sqref="N6" xr:uid="{85479BAF-CE49-48B4-A0A9-E768DA67117A}">
      <formula1>"Perfil del contratante,Web/Ley de transparencia"</formula1>
    </dataValidation>
    <dataValidation type="list" allowBlank="1" showInputMessage="1" showErrorMessage="1" sqref="B6" xr:uid="{85A576CD-2F8C-412F-99F2-818C2FB70537}">
      <formula1>"Cerrado,Publicado en la Plataforma,Elaboración, Adjudicado"</formula1>
    </dataValidation>
    <dataValidation type="list" allowBlank="1" showInputMessage="1" showErrorMessage="1" sqref="H6:H7" xr:uid="{E8DF1CA1-7DDF-4FE2-8C88-12A7DA005C16}">
      <formula1>"OBRA, CONCESIÓN DE OBRAS,CONCESIÓN DE SERVICIOS,SUMINISTRO,SERVICIOS"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2022_1T</vt:lpstr>
      <vt:lpstr>2022_2T</vt:lpstr>
      <vt:lpstr>2022_3T</vt:lpstr>
      <vt:lpstr>2022_4T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2019-06-21T09:56:02Z</cp:lastPrinted>
  <dcterms:created xsi:type="dcterms:W3CDTF">2018-12-17T10:42:42Z</dcterms:created>
  <dcterms:modified xsi:type="dcterms:W3CDTF">2023-01-16T12:26:19Z</dcterms:modified>
</cp:coreProperties>
</file>