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urciacartagena-my.sharepoint.com/personal/agil_murciacartagena-ave_es1/Documents/Z/__MAV_CAV/Procedimientos/Publicación Contratos/"/>
    </mc:Choice>
  </mc:AlternateContent>
  <xr:revisionPtr revIDLastSave="465" documentId="13_ncr:20001_{28CDD6A3-6E9E-4825-9AC5-78425B0D7F68}" xr6:coauthVersionLast="47" xr6:coauthVersionMax="47" xr10:uidLastSave="{8071D8E7-CABF-4381-B16C-325CC5019503}"/>
  <bookViews>
    <workbookView xWindow="-110" yWindow="-110" windowWidth="19420" windowHeight="10300" xr2:uid="{00000000-000D-0000-FFFF-FFFF00000000}"/>
  </bookViews>
  <sheets>
    <sheet name="CONTRATOS TRLCSP" sheetId="1" r:id="rId1"/>
    <sheet name="ADJUDICATARIOS" sheetId="2" r:id="rId2"/>
    <sheet name="UTES" sheetId="3" r:id="rId3"/>
    <sheet name="APLICACIONES PRESUPUESTARIAS" sheetId="4" r:id="rId4"/>
    <sheet name="Hoja1" sheetId="5" r:id="rId5"/>
  </sheets>
  <definedNames>
    <definedName name="_xlnm.Print_Area" localSheetId="0">'CONTRATOS TRLCSP'!$A$1:$N$9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I5" i="5"/>
  <c r="J5" i="5"/>
  <c r="J6" i="5"/>
  <c r="H9" i="1" l="1"/>
  <c r="D17" i="5" s="1"/>
  <c r="C17" i="5" s="1"/>
  <c r="C18" i="5" s="1"/>
  <c r="G9" i="1"/>
  <c r="I6" i="5" l="1"/>
  <c r="D18" i="5"/>
</calcChain>
</file>

<file path=xl/sharedStrings.xml><?xml version="1.0" encoding="utf-8"?>
<sst xmlns="http://schemas.openxmlformats.org/spreadsheetml/2006/main" count="116" uniqueCount="75">
  <si>
    <t>Objeto</t>
  </si>
  <si>
    <t>Servicios</t>
  </si>
  <si>
    <t>Ordinaria</t>
  </si>
  <si>
    <t>ref_Contrato</t>
  </si>
  <si>
    <t>Cif</t>
  </si>
  <si>
    <t>Ute</t>
  </si>
  <si>
    <t>Nombre</t>
  </si>
  <si>
    <t>Extranjero</t>
  </si>
  <si>
    <t>NumUTEs</t>
  </si>
  <si>
    <t>UTE</t>
  </si>
  <si>
    <t>Descripcion</t>
  </si>
  <si>
    <t>Importe</t>
  </si>
  <si>
    <t>Nº</t>
  </si>
  <si>
    <t>Plazo Ejecucion Meses</t>
  </si>
  <si>
    <t>Tipo Contrato</t>
  </si>
  <si>
    <t>Forma Tramitacion</t>
  </si>
  <si>
    <t>LegislacionAplicable</t>
  </si>
  <si>
    <t>ProcAdjudicacion</t>
  </si>
  <si>
    <t>LISTADO DE CONTRATOS SUJETOS AL TRLCSP O A LA LEY 9/2017 FORMALIZADOS POR CARTAGENA ALTA VELOCIDAD EN EL EJERCICIO 2025</t>
  </si>
  <si>
    <t>21/05/2025</t>
  </si>
  <si>
    <t>Ley 9/2017</t>
  </si>
  <si>
    <t>Contrato Menor</t>
  </si>
  <si>
    <t>202502</t>
  </si>
  <si>
    <t>B-86260247</t>
  </si>
  <si>
    <t>False</t>
  </si>
  <si>
    <t>Tipo de Contrato</t>
  </si>
  <si>
    <t>Otros</t>
  </si>
  <si>
    <t xml:space="preserve">% </t>
  </si>
  <si>
    <t>Contratos adjudicados a pymes</t>
  </si>
  <si>
    <t>Número</t>
  </si>
  <si>
    <t>%</t>
  </si>
  <si>
    <t>Abierto criterio precio</t>
  </si>
  <si>
    <t>No Pyme</t>
  </si>
  <si>
    <t>Restringido criterio precio</t>
  </si>
  <si>
    <t>Pyme</t>
  </si>
  <si>
    <t>Procedimiento negociado con publicidad</t>
  </si>
  <si>
    <t>Procedimiento negociado sin publicidad</t>
  </si>
  <si>
    <t>Diálogo competitivo</t>
  </si>
  <si>
    <t>Adjudicación directa</t>
  </si>
  <si>
    <t>Contratación centralizada</t>
  </si>
  <si>
    <t xml:space="preserve">Abierto </t>
  </si>
  <si>
    <t>Concurso de proyectos</t>
  </si>
  <si>
    <t>Procedimiento de asociación para la innovación</t>
  </si>
  <si>
    <t>Sistema dinámico de adquisición</t>
  </si>
  <si>
    <t>SI</t>
  </si>
  <si>
    <t>Importe Adjudicacion (con iva)</t>
  </si>
  <si>
    <t>Presupuesto Licitacion (sin iva)</t>
  </si>
  <si>
    <t>Licitadores</t>
  </si>
  <si>
    <t>Facturación inferior a 50 millones de euros</t>
  </si>
  <si>
    <t>Menos de 250 empleados</t>
  </si>
  <si>
    <t>202503</t>
  </si>
  <si>
    <t>20/06/2025</t>
  </si>
  <si>
    <t>202504</t>
  </si>
  <si>
    <t>202505</t>
  </si>
  <si>
    <t>Si</t>
  </si>
  <si>
    <t>B-85932358</t>
  </si>
  <si>
    <t>W-0067389-G</t>
  </si>
  <si>
    <t>Chubb European Group S.E., Sucursal en España</t>
  </si>
  <si>
    <t>26/08/2025</t>
  </si>
  <si>
    <t>B-73504540</t>
  </si>
  <si>
    <t>Cauce Consultores de Negocio, S.L</t>
  </si>
  <si>
    <t>26/09/2025</t>
  </si>
  <si>
    <t>Ref
 Contrato</t>
  </si>
  <si>
    <t>Fecha
 Adjudicacion</t>
  </si>
  <si>
    <t>Valor Estimado
 (con iva)</t>
  </si>
  <si>
    <t>NO</t>
  </si>
  <si>
    <t>Fecha Formalizacion</t>
  </si>
  <si>
    <t>Gestión del Canal de denuncia</t>
  </si>
  <si>
    <t>Seguro de Responsabilidad Civil</t>
  </si>
  <si>
    <t>Asesoría financiera y contable</t>
  </si>
  <si>
    <t>Asesoría Jurídica en contratación y licitaciones electrónicas</t>
  </si>
  <si>
    <t>Grupo Adaptalia Legal y Formativo, S.L.</t>
  </si>
  <si>
    <t>Kalaman Consulting, S.L.</t>
  </si>
  <si>
    <t>NOTA: En el periodo no se han producido modificaciones de los contratos informados</t>
  </si>
  <si>
    <t>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</si>
</sst>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"/>
    <numFmt numFmtId="165" formatCode="#,##0.00\ &quot;€&quot;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4"/>
        <bgColor rgb="FFDDD9C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77">
    <xf numFmtId="0" fontId="0" fillId="0" borderId="0" xfId="0"/>
    <xf numFmtId="49" fontId="0" fillId="0" borderId="1" xfId="0" applyNumberFormat="1" applyBorder="1"/>
    <xf numFmtId="49" fontId="1" fillId="2" borderId="1" xfId="0" applyNumberFormat="1" applyFont="1" applyFill="1" applyBorder="1"/>
    <xf numFmtId="164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43" fontId="0" fillId="0" borderId="1" xfId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0" xfId="0" applyFill="1"/>
    <xf numFmtId="2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shrinkToFit="1"/>
    </xf>
    <xf numFmtId="165" fontId="6" fillId="0" borderId="1" xfId="1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0" fillId="0" borderId="5" xfId="0" applyNumberFormat="1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165" fontId="0" fillId="0" borderId="9" xfId="0" applyNumberFormat="1" applyBorder="1"/>
    <xf numFmtId="0" fontId="2" fillId="0" borderId="5" xfId="0" applyFont="1" applyBorder="1"/>
    <xf numFmtId="44" fontId="6" fillId="0" borderId="1" xfId="2" applyFont="1" applyBorder="1" applyAlignment="1">
      <alignment horizontal="right"/>
    </xf>
    <xf numFmtId="44" fontId="0" fillId="0" borderId="1" xfId="2" applyFont="1" applyBorder="1" applyAlignment="1">
      <alignment horizontal="right"/>
    </xf>
    <xf numFmtId="44" fontId="0" fillId="3" borderId="1" xfId="2" applyFont="1" applyFill="1" applyBorder="1"/>
    <xf numFmtId="165" fontId="0" fillId="0" borderId="2" xfId="0" applyNumberFormat="1" applyBorder="1"/>
    <xf numFmtId="0" fontId="0" fillId="0" borderId="9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164" fontId="8" fillId="0" borderId="1" xfId="0" applyNumberFormat="1" applyFont="1" applyBorder="1"/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horizontal="center" vertical="center"/>
    </xf>
    <xf numFmtId="0" fontId="0" fillId="0" borderId="12" xfId="0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shrinkToFit="1"/>
    </xf>
    <xf numFmtId="165" fontId="6" fillId="0" borderId="12" xfId="1" applyNumberFormat="1" applyFont="1" applyBorder="1" applyAlignment="1">
      <alignment horizontal="right"/>
    </xf>
    <xf numFmtId="44" fontId="6" fillId="0" borderId="12" xfId="2" applyFont="1" applyBorder="1" applyAlignment="1">
      <alignment horizontal="right"/>
    </xf>
    <xf numFmtId="2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justify"/>
    </xf>
    <xf numFmtId="49" fontId="5" fillId="2" borderId="4" xfId="0" applyNumberFormat="1" applyFont="1" applyFill="1" applyBorder="1" applyAlignment="1">
      <alignment horizontal="center" vertical="justify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4" fontId="0" fillId="0" borderId="6" xfId="0" applyNumberFormat="1" applyBorder="1"/>
    <xf numFmtId="14" fontId="1" fillId="5" borderId="3" xfId="0" applyNumberFormat="1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left" vertical="center"/>
    </xf>
    <xf numFmtId="49" fontId="6" fillId="0" borderId="12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Distribución % en términos presupuestarios según procedimiento</a:t>
            </a:r>
            <a:r>
              <a:rPr lang="es-ES" sz="1400" u="sng" baseline="0"/>
              <a:t> de licitación</a:t>
            </a:r>
            <a:endParaRPr lang="es-ES" sz="1400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140350877192984E-2"/>
          <c:y val="0.22693687515251201"/>
          <c:w val="0.49654758944605604"/>
          <c:h val="0.641514383521550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1C4-444D-A0E9-8964B0C98F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1C4-444D-A0E9-8964B0C98F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1C4-444D-A0E9-8964B0C98F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1C4-444D-A0E9-8964B0C98F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1C4-444D-A0E9-8964B0C98F5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1C4-444D-A0E9-8964B0C98F5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1C4-444D-A0E9-8964B0C98F5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81C4-444D-A0E9-8964B0C98F5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81C4-444D-A0E9-8964B0C98F5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81C4-444D-A0E9-8964B0C98F5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81C4-444D-A0E9-8964B0C98F5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81C4-444D-A0E9-8964B0C98F5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81C4-444D-A0E9-8964B0C98F5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Hoja1!$B$5:$B$17</c:f>
              <c:strCache>
                <c:ptCount val="13"/>
                <c:pt idx="0">
                  <c:v>Abierto criterio precio</c:v>
                </c:pt>
                <c:pt idx="1">
                  <c:v>Restringido criterio precio</c:v>
                </c:pt>
                <c:pt idx="2">
                  <c:v>Procedimiento negociado con publicidad</c:v>
                </c:pt>
                <c:pt idx="3">
                  <c:v>Procedimiento negociado sin publicidad</c:v>
                </c:pt>
                <c:pt idx="4">
                  <c:v>Diálogo competitivo</c:v>
                </c:pt>
                <c:pt idx="5">
                  <c:v>Adjudicación directa</c:v>
                </c:pt>
                <c:pt idx="6">
                  <c:v>Otros</c:v>
                </c:pt>
                <c:pt idx="7">
                  <c:v>Contratación centralizada</c:v>
                </c:pt>
                <c:pt idx="8">
                  <c:v>Abierto </c:v>
                </c:pt>
                <c:pt idx="9">
                  <c:v>Concurso de proyectos</c:v>
                </c:pt>
                <c:pt idx="10">
                  <c:v>Procedimiento de asociación para la innovación</c:v>
                </c:pt>
                <c:pt idx="11">
                  <c:v>Sistema dinámico de adquisición</c:v>
                </c:pt>
                <c:pt idx="12">
                  <c:v>Contrato Menor</c:v>
                </c:pt>
              </c:strCache>
            </c:strRef>
          </c:cat>
          <c:val>
            <c:numRef>
              <c:f>Hoja1!$C$5:$C$17</c:f>
              <c:numCache>
                <c:formatCode>General</c:formatCode>
                <c:ptCount val="13"/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1-4107-A43B-842048B96A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Nº Pymes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3333333333333332E-3"/>
          <c:y val="0.22367441860465118"/>
          <c:w val="0.78935651793525807"/>
          <c:h val="0.77632558139534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9ED-4921-8316-1F6F1910C4D4}"/>
              </c:ext>
            </c:extLst>
          </c:dPt>
          <c:cat>
            <c:strRef>
              <c:f>Hoja1!$F$5:$F$6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Hoja1!$G$5:$G$6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D-4921-8316-1F6F1910C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5874927"/>
        <c:axId val="1265875407"/>
      </c:barChart>
      <c:catAx>
        <c:axId val="126587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5875407"/>
        <c:crosses val="autoZero"/>
        <c:auto val="1"/>
        <c:lblAlgn val="ctr"/>
        <c:lblOffset val="100"/>
        <c:noMultiLvlLbl val="0"/>
      </c:catAx>
      <c:valAx>
        <c:axId val="12658754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5874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%</a:t>
            </a:r>
            <a:r>
              <a:rPr lang="es-ES" sz="1400" u="sng" baseline="0"/>
              <a:t> Volumen Presupuestario adjudicado a Pymes</a:t>
            </a:r>
            <a:endParaRPr lang="es-ES" sz="1400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76789437109102E-2"/>
          <c:y val="0.22315545243619489"/>
          <c:w val="0.78921013608531732"/>
          <c:h val="0.7768445475638050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E44-406D-8400-2C93482679D4}"/>
              </c:ext>
            </c:extLst>
          </c:dPt>
          <c:dPt>
            <c:idx val="1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3E44-406D-8400-2C93482679D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Hoja1!$H$5:$H$6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Hoja1!$I$5:$I$6</c:f>
              <c:numCache>
                <c:formatCode>General</c:formatCode>
                <c:ptCount val="2"/>
                <c:pt idx="0">
                  <c:v>5.3645452328700323</c:v>
                </c:pt>
                <c:pt idx="1">
                  <c:v>94.635454767129971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4-406D-8400-2C93482679D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13</xdr:row>
      <xdr:rowOff>74613</xdr:rowOff>
    </xdr:from>
    <xdr:to>
      <xdr:col>4</xdr:col>
      <xdr:colOff>5048250</xdr:colOff>
      <xdr:row>35</xdr:row>
      <xdr:rowOff>57151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B6F98D9-DB17-739E-28A1-6C8F014FC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13</xdr:row>
      <xdr:rowOff>68262</xdr:rowOff>
    </xdr:from>
    <xdr:to>
      <xdr:col>10</xdr:col>
      <xdr:colOff>444500</xdr:colOff>
      <xdr:row>28</xdr:row>
      <xdr:rowOff>84137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3FD9FB-BFAA-C743-CC14-A45D76FC1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695325</xdr:colOff>
      <xdr:row>13</xdr:row>
      <xdr:rowOff>65087</xdr:rowOff>
    </xdr:from>
    <xdr:to>
      <xdr:col>15</xdr:col>
      <xdr:colOff>654050</xdr:colOff>
      <xdr:row>28</xdr:row>
      <xdr:rowOff>87312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8FD0914-D0CD-7626-5378-54BEB0E80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"/>
  <sheetViews>
    <sheetView tabSelected="1" zoomScale="70" zoomScaleNormal="70" zoomScaleSheetLayoutView="85" workbookViewId="0">
      <selection activeCell="K11" sqref="K11"/>
    </sheetView>
  </sheetViews>
  <sheetFormatPr baseColWidth="10" defaultRowHeight="14.5" x14ac:dyDescent="0.35"/>
  <cols>
    <col min="1" max="1" width="5" customWidth="1"/>
    <col min="2" max="2" width="7.453125" style="9" customWidth="1"/>
    <col min="3" max="3" width="10.54296875" customWidth="1"/>
    <col min="4" max="4" width="12" customWidth="1"/>
    <col min="5" max="5" width="76.81640625" customWidth="1"/>
    <col min="6" max="6" width="12.54296875" bestFit="1" customWidth="1"/>
    <col min="7" max="7" width="15.81640625" bestFit="1" customWidth="1"/>
    <col min="8" max="8" width="13.1796875" bestFit="1" customWidth="1"/>
    <col min="9" max="10" width="11.81640625" customWidth="1"/>
    <col min="11" max="11" width="10.1796875" bestFit="1" customWidth="1"/>
    <col min="12" max="12" width="15.81640625" customWidth="1"/>
    <col min="13" max="13" width="17.1796875" bestFit="1" customWidth="1"/>
    <col min="14" max="14" width="17.54296875" customWidth="1"/>
    <col min="15" max="15" width="5.1796875" bestFit="1" customWidth="1"/>
    <col min="16" max="16" width="25" customWidth="1"/>
    <col min="17" max="17" width="12" customWidth="1"/>
    <col min="18" max="32" width="25" customWidth="1"/>
  </cols>
  <sheetData>
    <row r="1" spans="1:20" ht="27.75" customHeight="1" thickBot="1" x14ac:dyDescent="0.4">
      <c r="A1" s="71" t="s">
        <v>18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  <c r="P1" s="67">
        <v>45930</v>
      </c>
      <c r="Q1" s="68" t="s">
        <v>74</v>
      </c>
    </row>
    <row r="2" spans="1:20" ht="11.25" customHeight="1" thickBot="1" x14ac:dyDescent="0.4">
      <c r="A2" s="48"/>
      <c r="B2" s="49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20" s="5" customFormat="1" ht="27" customHeight="1" thickBot="1" x14ac:dyDescent="0.4">
      <c r="A3" s="57" t="s">
        <v>12</v>
      </c>
      <c r="B3" s="64" t="s">
        <v>62</v>
      </c>
      <c r="C3" s="65" t="s">
        <v>63</v>
      </c>
      <c r="D3" s="64" t="s">
        <v>66</v>
      </c>
      <c r="E3" s="60" t="s">
        <v>0</v>
      </c>
      <c r="F3" s="64" t="s">
        <v>64</v>
      </c>
      <c r="G3" s="59" t="s">
        <v>45</v>
      </c>
      <c r="H3" s="58" t="s">
        <v>46</v>
      </c>
      <c r="I3" s="59" t="s">
        <v>13</v>
      </c>
      <c r="J3" s="61" t="s">
        <v>47</v>
      </c>
      <c r="K3" s="62" t="s">
        <v>14</v>
      </c>
      <c r="L3" s="61" t="s">
        <v>15</v>
      </c>
      <c r="M3" s="61" t="s">
        <v>16</v>
      </c>
      <c r="N3" s="61" t="s">
        <v>17</v>
      </c>
      <c r="O3" s="63" t="s">
        <v>34</v>
      </c>
    </row>
    <row r="4" spans="1:20" x14ac:dyDescent="0.35">
      <c r="A4" s="50">
        <v>1</v>
      </c>
      <c r="B4" s="51" t="s">
        <v>22</v>
      </c>
      <c r="C4" s="51" t="s">
        <v>19</v>
      </c>
      <c r="D4" s="51" t="s">
        <v>19</v>
      </c>
      <c r="E4" s="52" t="s">
        <v>67</v>
      </c>
      <c r="F4" s="53">
        <v>896.61</v>
      </c>
      <c r="G4" s="54">
        <v>605</v>
      </c>
      <c r="H4" s="54">
        <v>500</v>
      </c>
      <c r="I4" s="55">
        <v>12</v>
      </c>
      <c r="J4" s="56">
        <v>4</v>
      </c>
      <c r="K4" s="51" t="s">
        <v>1</v>
      </c>
      <c r="L4" s="51" t="s">
        <v>2</v>
      </c>
      <c r="M4" s="51" t="s">
        <v>20</v>
      </c>
      <c r="N4" s="69" t="s">
        <v>21</v>
      </c>
      <c r="O4" s="51" t="s">
        <v>44</v>
      </c>
    </row>
    <row r="5" spans="1:20" x14ac:dyDescent="0.35">
      <c r="A5" s="8">
        <v>2</v>
      </c>
      <c r="B5" s="15" t="s">
        <v>50</v>
      </c>
      <c r="C5" s="15" t="s">
        <v>51</v>
      </c>
      <c r="D5" s="15" t="s">
        <v>51</v>
      </c>
      <c r="E5" s="16" t="s">
        <v>70</v>
      </c>
      <c r="F5" s="17">
        <v>8228</v>
      </c>
      <c r="G5" s="37">
        <v>7139</v>
      </c>
      <c r="H5" s="37">
        <v>5900</v>
      </c>
      <c r="I5" s="18">
        <v>5</v>
      </c>
      <c r="J5" s="19">
        <v>1</v>
      </c>
      <c r="K5" s="15" t="s">
        <v>1</v>
      </c>
      <c r="L5" s="15" t="s">
        <v>2</v>
      </c>
      <c r="M5" s="15" t="s">
        <v>20</v>
      </c>
      <c r="N5" s="70" t="s">
        <v>21</v>
      </c>
      <c r="O5" s="15" t="s">
        <v>44</v>
      </c>
    </row>
    <row r="6" spans="1:20" s="46" customFormat="1" x14ac:dyDescent="0.35">
      <c r="A6" s="74">
        <v>3</v>
      </c>
      <c r="B6" s="15" t="s">
        <v>52</v>
      </c>
      <c r="C6" s="15" t="s">
        <v>58</v>
      </c>
      <c r="D6" s="15" t="s">
        <v>58</v>
      </c>
      <c r="E6" s="75" t="s">
        <v>68</v>
      </c>
      <c r="F6" s="17">
        <v>1100</v>
      </c>
      <c r="G6" s="37">
        <v>1002.55</v>
      </c>
      <c r="H6" s="37">
        <v>1100</v>
      </c>
      <c r="I6" s="18">
        <v>12</v>
      </c>
      <c r="J6" s="19">
        <v>3</v>
      </c>
      <c r="K6" s="15" t="s">
        <v>1</v>
      </c>
      <c r="L6" s="15" t="s">
        <v>2</v>
      </c>
      <c r="M6" s="15" t="s">
        <v>20</v>
      </c>
      <c r="N6" s="70" t="s">
        <v>21</v>
      </c>
      <c r="O6" s="15" t="s">
        <v>65</v>
      </c>
    </row>
    <row r="7" spans="1:20" s="46" customFormat="1" x14ac:dyDescent="0.35">
      <c r="A7" s="74">
        <v>4</v>
      </c>
      <c r="B7" s="15" t="s">
        <v>53</v>
      </c>
      <c r="C7" s="15" t="s">
        <v>61</v>
      </c>
      <c r="D7" s="15" t="s">
        <v>61</v>
      </c>
      <c r="E7" s="76" t="s">
        <v>69</v>
      </c>
      <c r="F7" s="17">
        <f>+H7*1.21</f>
        <v>15736.05</v>
      </c>
      <c r="G7" s="37">
        <v>15609</v>
      </c>
      <c r="H7" s="37">
        <v>13005</v>
      </c>
      <c r="I7" s="18">
        <v>12</v>
      </c>
      <c r="J7" s="19">
        <v>3</v>
      </c>
      <c r="K7" s="15" t="s">
        <v>1</v>
      </c>
      <c r="L7" s="15" t="s">
        <v>2</v>
      </c>
      <c r="M7" s="15" t="s">
        <v>20</v>
      </c>
      <c r="N7" s="70" t="s">
        <v>21</v>
      </c>
      <c r="O7" s="15" t="s">
        <v>54</v>
      </c>
    </row>
    <row r="8" spans="1:20" x14ac:dyDescent="0.35">
      <c r="A8" s="7"/>
      <c r="B8" s="13"/>
      <c r="C8" s="1"/>
      <c r="D8" s="1"/>
      <c r="E8" s="14"/>
      <c r="F8" s="6"/>
      <c r="G8" s="38"/>
      <c r="H8" s="38"/>
      <c r="I8" s="12"/>
      <c r="J8" s="10"/>
      <c r="K8" s="4"/>
      <c r="L8" s="4"/>
      <c r="M8" s="4"/>
      <c r="N8" s="1"/>
      <c r="O8" s="1"/>
    </row>
    <row r="9" spans="1:20" s="11" customFormat="1" x14ac:dyDescent="0.35">
      <c r="A9"/>
      <c r="B9" s="9"/>
      <c r="C9"/>
      <c r="D9"/>
      <c r="E9"/>
      <c r="F9"/>
      <c r="G9" s="39">
        <f>SUM(G4:G8)</f>
        <v>24355.55</v>
      </c>
      <c r="H9" s="39">
        <f>SUM(H4:H8)</f>
        <v>20505</v>
      </c>
      <c r="I9"/>
      <c r="J9" s="9"/>
      <c r="K9"/>
      <c r="L9"/>
      <c r="M9"/>
      <c r="N9"/>
      <c r="O9"/>
      <c r="P9"/>
      <c r="Q9"/>
      <c r="R9"/>
      <c r="S9"/>
      <c r="T9"/>
    </row>
    <row r="10" spans="1:20" x14ac:dyDescent="0.35">
      <c r="C10" s="43" t="s">
        <v>73</v>
      </c>
    </row>
    <row r="12" spans="1:20" x14ac:dyDescent="0.35">
      <c r="C12" s="43"/>
    </row>
    <row r="31" spans="8:9" x14ac:dyDescent="0.35">
      <c r="H31" s="45" t="s">
        <v>34</v>
      </c>
      <c r="I31" s="44" t="s">
        <v>49</v>
      </c>
    </row>
    <row r="32" spans="8:9" x14ac:dyDescent="0.35">
      <c r="I32" s="44" t="s">
        <v>48</v>
      </c>
    </row>
  </sheetData>
  <mergeCells count="1">
    <mergeCell ref="A1:O1"/>
  </mergeCells>
  <pageMargins left="0.42" right="0.41" top="0.74803149606299213" bottom="0.74803149606299213" header="0.31496062992125984" footer="0.31496062992125984"/>
  <pageSetup paperSize="9" scale="65" orientation="landscape" verticalDpi="1200" r:id="rId1"/>
  <ignoredErrors>
    <ignoredError sqref="B4:B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D17" sqref="D17"/>
    </sheetView>
  </sheetViews>
  <sheetFormatPr baseColWidth="10" defaultRowHeight="14.5" x14ac:dyDescent="0.35"/>
  <cols>
    <col min="1" max="1" width="25" customWidth="1"/>
    <col min="2" max="2" width="12.1796875" bestFit="1" customWidth="1"/>
    <col min="3" max="3" width="5.1796875" bestFit="1" customWidth="1"/>
    <col min="4" max="4" width="41.54296875" bestFit="1" customWidth="1"/>
    <col min="5" max="5" width="9.54296875" bestFit="1" customWidth="1"/>
    <col min="6" max="11" width="25" customWidth="1"/>
  </cols>
  <sheetData>
    <row r="1" spans="1:6" x14ac:dyDescent="0.35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</row>
    <row r="2" spans="1:6" x14ac:dyDescent="0.35">
      <c r="A2" s="15" t="s">
        <v>22</v>
      </c>
      <c r="B2" s="1" t="s">
        <v>23</v>
      </c>
      <c r="C2" s="1" t="s">
        <v>24</v>
      </c>
      <c r="D2" s="14" t="s">
        <v>71</v>
      </c>
      <c r="E2" s="1" t="s">
        <v>24</v>
      </c>
      <c r="F2" s="3"/>
    </row>
    <row r="3" spans="1:6" x14ac:dyDescent="0.35">
      <c r="A3" s="13" t="s">
        <v>50</v>
      </c>
      <c r="B3" s="14" t="s">
        <v>55</v>
      </c>
      <c r="C3" s="1" t="s">
        <v>24</v>
      </c>
      <c r="D3" s="14" t="s">
        <v>72</v>
      </c>
      <c r="E3" s="1" t="s">
        <v>24</v>
      </c>
      <c r="F3" s="3"/>
    </row>
    <row r="4" spans="1:6" x14ac:dyDescent="0.35">
      <c r="A4" s="13" t="s">
        <v>52</v>
      </c>
      <c r="B4" s="14" t="s">
        <v>56</v>
      </c>
      <c r="C4" s="14" t="s">
        <v>24</v>
      </c>
      <c r="D4" s="14" t="s">
        <v>57</v>
      </c>
      <c r="E4" s="14" t="s">
        <v>24</v>
      </c>
      <c r="F4" s="47"/>
    </row>
    <row r="5" spans="1:6" x14ac:dyDescent="0.35">
      <c r="A5" s="13" t="s">
        <v>53</v>
      </c>
      <c r="B5" s="14" t="s">
        <v>59</v>
      </c>
      <c r="C5" s="14" t="s">
        <v>24</v>
      </c>
      <c r="D5" s="14" t="s">
        <v>60</v>
      </c>
      <c r="E5" s="14" t="s">
        <v>24</v>
      </c>
      <c r="F5" s="47"/>
    </row>
    <row r="6" spans="1:6" x14ac:dyDescent="0.35">
      <c r="A6" s="13"/>
      <c r="B6" s="1"/>
      <c r="C6" s="1"/>
      <c r="D6" s="1"/>
      <c r="E6" s="1"/>
      <c r="F6" s="3"/>
    </row>
    <row r="7" spans="1:6" x14ac:dyDescent="0.35">
      <c r="A7" s="13"/>
      <c r="B7" s="1"/>
      <c r="C7" s="1"/>
      <c r="D7" s="1"/>
      <c r="E7" s="1"/>
      <c r="F7" s="3"/>
    </row>
    <row r="8" spans="1:6" x14ac:dyDescent="0.35">
      <c r="A8" s="1"/>
      <c r="B8" s="1"/>
      <c r="C8" s="1"/>
      <c r="D8" s="1"/>
      <c r="E8" s="1"/>
      <c r="F8" s="3"/>
    </row>
    <row r="9" spans="1:6" x14ac:dyDescent="0.35">
      <c r="A9" s="1"/>
      <c r="B9" s="1"/>
      <c r="C9" s="1"/>
      <c r="D9" s="1"/>
      <c r="E9" s="1"/>
      <c r="F9" s="3"/>
    </row>
    <row r="10" spans="1:6" x14ac:dyDescent="0.35">
      <c r="A10" s="1"/>
      <c r="B10" s="1"/>
      <c r="C10" s="1"/>
      <c r="D10" s="1"/>
      <c r="E10" s="1"/>
      <c r="F10" s="3"/>
    </row>
    <row r="11" spans="1:6" x14ac:dyDescent="0.35">
      <c r="A11" s="1"/>
      <c r="B11" s="1"/>
      <c r="C11" s="1"/>
      <c r="D11" s="1"/>
      <c r="E11" s="1"/>
      <c r="F11" s="3"/>
    </row>
    <row r="12" spans="1:6" x14ac:dyDescent="0.35">
      <c r="A12" s="1"/>
      <c r="B12" s="1"/>
      <c r="C12" s="1"/>
      <c r="D12" s="1"/>
      <c r="E12" s="1"/>
      <c r="F12" s="3"/>
    </row>
    <row r="13" spans="1:6" x14ac:dyDescent="0.35">
      <c r="A13" s="1"/>
      <c r="B13" s="1"/>
      <c r="C13" s="1"/>
      <c r="D13" s="1"/>
      <c r="E13" s="1"/>
      <c r="F13" s="3"/>
    </row>
    <row r="14" spans="1:6" x14ac:dyDescent="0.35">
      <c r="A14" s="1"/>
      <c r="B14" s="1"/>
      <c r="C14" s="1"/>
      <c r="D14" s="1"/>
      <c r="E14" s="1"/>
      <c r="F14" s="3"/>
    </row>
    <row r="15" spans="1:6" x14ac:dyDescent="0.35">
      <c r="A15" s="1"/>
      <c r="B15" s="1"/>
      <c r="C15" s="1"/>
      <c r="D15" s="1"/>
      <c r="E15" s="1"/>
      <c r="F15" s="3"/>
    </row>
    <row r="16" spans="1:6" x14ac:dyDescent="0.35">
      <c r="A16" s="1"/>
      <c r="B16" s="1"/>
      <c r="C16" s="1"/>
      <c r="D16" s="1"/>
      <c r="E16" s="1"/>
      <c r="F16" s="3"/>
    </row>
    <row r="17" spans="1:6" x14ac:dyDescent="0.35">
      <c r="A17" s="1"/>
      <c r="B17" s="1"/>
      <c r="C17" s="1"/>
      <c r="D17" s="1"/>
      <c r="E17" s="1"/>
      <c r="F17" s="3"/>
    </row>
    <row r="18" spans="1:6" x14ac:dyDescent="0.35">
      <c r="A18" s="1"/>
      <c r="B18" s="1"/>
      <c r="C18" s="1"/>
      <c r="D18" s="1"/>
      <c r="E18" s="1"/>
      <c r="F1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"/>
  <sheetViews>
    <sheetView workbookViewId="0"/>
  </sheetViews>
  <sheetFormatPr baseColWidth="10" defaultRowHeight="14.5" x14ac:dyDescent="0.35"/>
  <cols>
    <col min="1" max="9" width="25" customWidth="1"/>
  </cols>
  <sheetData>
    <row r="1" spans="1:5" x14ac:dyDescent="0.35">
      <c r="A1" s="2" t="s">
        <v>3</v>
      </c>
      <c r="B1" s="2" t="s">
        <v>9</v>
      </c>
      <c r="C1" s="2" t="s">
        <v>4</v>
      </c>
      <c r="D1" s="2" t="s">
        <v>6</v>
      </c>
      <c r="E1" s="2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"/>
  <sheetViews>
    <sheetView workbookViewId="0"/>
  </sheetViews>
  <sheetFormatPr baseColWidth="10" defaultRowHeight="14.5" x14ac:dyDescent="0.35"/>
  <cols>
    <col min="1" max="9" width="25" customWidth="1"/>
  </cols>
  <sheetData>
    <row r="1" spans="1:3" x14ac:dyDescent="0.35">
      <c r="A1" s="2" t="s">
        <v>3</v>
      </c>
      <c r="B1" s="2" t="s">
        <v>10</v>
      </c>
      <c r="C1" s="2" t="s">
        <v>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C1BE-89B3-4A1C-87FE-54A6D8680EA8}">
  <dimension ref="B3:J18"/>
  <sheetViews>
    <sheetView workbookViewId="0">
      <selection activeCell="J6" sqref="J6"/>
    </sheetView>
  </sheetViews>
  <sheetFormatPr baseColWidth="10" defaultRowHeight="14.5" x14ac:dyDescent="0.35"/>
  <cols>
    <col min="2" max="2" width="41.81640625" bestFit="1" customWidth="1"/>
    <col min="6" max="6" width="27.453125" bestFit="1" customWidth="1"/>
    <col min="8" max="8" width="27.453125" bestFit="1" customWidth="1"/>
  </cols>
  <sheetData>
    <row r="3" spans="2:10" ht="15" thickBot="1" x14ac:dyDescent="0.4"/>
    <row r="4" spans="2:10" ht="15" thickBot="1" x14ac:dyDescent="0.4">
      <c r="B4" s="20" t="s">
        <v>25</v>
      </c>
      <c r="C4" s="21" t="s">
        <v>27</v>
      </c>
      <c r="D4" s="21" t="s">
        <v>11</v>
      </c>
      <c r="F4" s="22" t="s">
        <v>28</v>
      </c>
      <c r="G4" s="23" t="s">
        <v>29</v>
      </c>
      <c r="H4" s="24" t="s">
        <v>28</v>
      </c>
      <c r="I4" s="23" t="s">
        <v>30</v>
      </c>
      <c r="J4" s="20" t="s">
        <v>11</v>
      </c>
    </row>
    <row r="5" spans="2:10" x14ac:dyDescent="0.35">
      <c r="B5" s="25" t="s">
        <v>31</v>
      </c>
      <c r="C5" s="26"/>
      <c r="D5" s="27"/>
      <c r="F5" s="28" t="s">
        <v>32</v>
      </c>
      <c r="G5" s="29">
        <v>1</v>
      </c>
      <c r="H5" t="s">
        <v>32</v>
      </c>
      <c r="I5" s="30">
        <f>+(J5/'CONTRATOS TRLCSP'!H9)*100</f>
        <v>5.3645452328700323</v>
      </c>
      <c r="J5" s="66">
        <f>+'CONTRATOS TRLCSP'!H6</f>
        <v>1100</v>
      </c>
    </row>
    <row r="6" spans="2:10" ht="15" thickBot="1" x14ac:dyDescent="0.4">
      <c r="B6" s="25" t="s">
        <v>33</v>
      </c>
      <c r="C6" s="25"/>
      <c r="D6" s="27"/>
      <c r="F6" s="31" t="s">
        <v>34</v>
      </c>
      <c r="G6" s="32">
        <v>3</v>
      </c>
      <c r="H6" s="33" t="s">
        <v>34</v>
      </c>
      <c r="I6" s="32">
        <f>+(J6/'CONTRATOS TRLCSP'!H9)*100</f>
        <v>94.635454767129971</v>
      </c>
      <c r="J6" s="35">
        <f>+'CONTRATOS TRLCSP'!H4+'CONTRATOS TRLCSP'!H5+'CONTRATOS TRLCSP'!H7</f>
        <v>19405</v>
      </c>
    </row>
    <row r="7" spans="2:10" x14ac:dyDescent="0.35">
      <c r="B7" s="25" t="s">
        <v>35</v>
      </c>
      <c r="C7" s="25"/>
      <c r="D7" s="27"/>
    </row>
    <row r="8" spans="2:10" x14ac:dyDescent="0.35">
      <c r="B8" s="25" t="s">
        <v>36</v>
      </c>
      <c r="C8" s="25"/>
      <c r="D8" s="27"/>
    </row>
    <row r="9" spans="2:10" x14ac:dyDescent="0.35">
      <c r="B9" s="25" t="s">
        <v>37</v>
      </c>
      <c r="C9" s="25"/>
      <c r="D9" s="27"/>
    </row>
    <row r="10" spans="2:10" x14ac:dyDescent="0.35">
      <c r="B10" s="25" t="s">
        <v>38</v>
      </c>
      <c r="C10" s="25"/>
      <c r="D10" s="27"/>
    </row>
    <row r="11" spans="2:10" x14ac:dyDescent="0.35">
      <c r="B11" s="25" t="s">
        <v>26</v>
      </c>
      <c r="C11" s="25"/>
      <c r="D11" s="27"/>
    </row>
    <row r="12" spans="2:10" x14ac:dyDescent="0.35">
      <c r="B12" s="25" t="s">
        <v>39</v>
      </c>
      <c r="C12" s="25"/>
      <c r="D12" s="27"/>
    </row>
    <row r="13" spans="2:10" x14ac:dyDescent="0.35">
      <c r="B13" s="36" t="s">
        <v>40</v>
      </c>
      <c r="C13" s="25"/>
      <c r="D13" s="27"/>
    </row>
    <row r="14" spans="2:10" x14ac:dyDescent="0.35">
      <c r="B14" s="25" t="s">
        <v>41</v>
      </c>
      <c r="C14" s="25"/>
      <c r="D14" s="27"/>
    </row>
    <row r="15" spans="2:10" x14ac:dyDescent="0.35">
      <c r="B15" s="25" t="s">
        <v>42</v>
      </c>
      <c r="C15" s="25"/>
      <c r="D15" s="27"/>
    </row>
    <row r="16" spans="2:10" x14ac:dyDescent="0.35">
      <c r="B16" s="25" t="s">
        <v>43</v>
      </c>
      <c r="C16" s="25"/>
      <c r="D16" s="27"/>
    </row>
    <row r="17" spans="2:4" ht="15" thickBot="1" x14ac:dyDescent="0.4">
      <c r="B17" s="34" t="s">
        <v>21</v>
      </c>
      <c r="C17" s="41">
        <f>(D17/'CONTRATOS TRLCSP'!H9)*100</f>
        <v>100</v>
      </c>
      <c r="D17" s="35">
        <f>+'CONTRATOS TRLCSP'!H9</f>
        <v>20505</v>
      </c>
    </row>
    <row r="18" spans="2:4" ht="15" thickBot="1" x14ac:dyDescent="0.4">
      <c r="C18" s="42">
        <f>SUM(C5:C17)</f>
        <v>100</v>
      </c>
      <c r="D18" s="40">
        <f>SUM(D5:D17)</f>
        <v>20505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CONTRATOS TRLCSP</vt:lpstr>
      <vt:lpstr>ADJUDICATARIOS</vt:lpstr>
      <vt:lpstr>UTES</vt:lpstr>
      <vt:lpstr>APLICACIONES PRESUPUESTARIAS</vt:lpstr>
      <vt:lpstr>Hoja1</vt:lpstr>
      <vt:lpstr>'CONTRATOS TRLCSP'!Área_de_impresión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Penelope</dc:creator>
  <cp:lastModifiedBy>Laura Avellaneda Banegas</cp:lastModifiedBy>
  <cp:lastPrinted>2025-01-29T10:20:11Z</cp:lastPrinted>
  <dcterms:created xsi:type="dcterms:W3CDTF">2025-01-29T10:00:26Z</dcterms:created>
  <dcterms:modified xsi:type="dcterms:W3CDTF">2025-10-07T08:59:26Z</dcterms:modified>
</cp:coreProperties>
</file>