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Procedimientos/Publicación Contratos/"/>
    </mc:Choice>
  </mc:AlternateContent>
  <xr:revisionPtr revIDLastSave="9" documentId="13_ncr:1_{0CA7234E-44D7-4F34-98A8-941FA0E93AD8}" xr6:coauthVersionLast="47" xr6:coauthVersionMax="47" xr10:uidLastSave="{7F5E1C76-BF66-4A41-BDCD-25AA009B5501}"/>
  <bookViews>
    <workbookView xWindow="-108" yWindow="-108" windowWidth="23256" windowHeight="12456" xr2:uid="{00000000-000D-0000-FFFF-FFFF00000000}"/>
  </bookViews>
  <sheets>
    <sheet name="CONTRATOS TRLCSP" sheetId="1" r:id="rId1"/>
    <sheet name="Cálculos" sheetId="5" state="hidden" r:id="rId2"/>
  </sheets>
  <definedNames>
    <definedName name="_xlnm.Print_Area" localSheetId="0">'CONTRATOS TRLCSP'!$A$1:$P$6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H4" i="1" l="1"/>
  <c r="I4" i="1" s="1"/>
  <c r="J6" i="5" l="1"/>
  <c r="J7" i="1"/>
  <c r="D19" i="5" s="1"/>
  <c r="C13" i="5" l="1"/>
  <c r="C17" i="5"/>
  <c r="J5" i="5"/>
  <c r="I5" i="5" s="1"/>
  <c r="I6" i="5"/>
  <c r="C18" i="5" l="1"/>
  <c r="D18" i="5"/>
  <c r="E19" i="5" s="1"/>
</calcChain>
</file>

<file path=xl/sharedStrings.xml><?xml version="1.0" encoding="utf-8"?>
<sst xmlns="http://schemas.openxmlformats.org/spreadsheetml/2006/main" count="64" uniqueCount="58">
  <si>
    <t>Objeto</t>
  </si>
  <si>
    <t>Servicios</t>
  </si>
  <si>
    <t>Ordinaria</t>
  </si>
  <si>
    <t>Importe</t>
  </si>
  <si>
    <t>Nº</t>
  </si>
  <si>
    <t>Plazo Ejecucion Meses</t>
  </si>
  <si>
    <t>Tipo Contrato</t>
  </si>
  <si>
    <t>Forma Tramitacion</t>
  </si>
  <si>
    <t>Ley 9/2017</t>
  </si>
  <si>
    <t>Contrato Menor</t>
  </si>
  <si>
    <t>Tipo de Contrato</t>
  </si>
  <si>
    <t>Otros</t>
  </si>
  <si>
    <t xml:space="preserve">% </t>
  </si>
  <si>
    <t>Contratos adjudicados a pymes</t>
  </si>
  <si>
    <t>Número</t>
  </si>
  <si>
    <t>%</t>
  </si>
  <si>
    <t>Abierto criterio precio</t>
  </si>
  <si>
    <t>No Pyme</t>
  </si>
  <si>
    <t>Restringido criterio precio</t>
  </si>
  <si>
    <t>Pyme</t>
  </si>
  <si>
    <t>Procedimiento negociado con publicidad</t>
  </si>
  <si>
    <t>Procedimiento negociado sin publicidad</t>
  </si>
  <si>
    <t>Diálogo competitivo</t>
  </si>
  <si>
    <t>Adjudicación directa</t>
  </si>
  <si>
    <t>Contratación centralizada</t>
  </si>
  <si>
    <t xml:space="preserve">Abierto </t>
  </si>
  <si>
    <t>Concurso de proyectos</t>
  </si>
  <si>
    <t>Procedimiento de asociación para la innovación</t>
  </si>
  <si>
    <t>Sistema dinámico de adquisición</t>
  </si>
  <si>
    <t>SI</t>
  </si>
  <si>
    <t>Licitadores</t>
  </si>
  <si>
    <t>Facturación inferior a 50 millones de euros</t>
  </si>
  <si>
    <t>Menos de 250 empleados</t>
  </si>
  <si>
    <t>Fecha
 Adjudicacion</t>
  </si>
  <si>
    <t>Fecha Formalizacion</t>
  </si>
  <si>
    <t>NOTA: En el periodo no se han producido modificaciones de los contratos informados</t>
  </si>
  <si>
    <t>Revisión</t>
  </si>
  <si>
    <t>NIF/CIF</t>
  </si>
  <si>
    <t>Adjudicatario</t>
  </si>
  <si>
    <t>SARA</t>
  </si>
  <si>
    <t>Valor Estimado
 (sin IVA)</t>
  </si>
  <si>
    <t>Importe Adjudicacion (sin IVA)</t>
  </si>
  <si>
    <t>Presupuesto Licitacion (con IVA)</t>
  </si>
  <si>
    <t>Legislacion Aplicable</t>
  </si>
  <si>
    <t>Proc. Adjudicacion</t>
  </si>
  <si>
    <t>Importe adjudicación contratos</t>
  </si>
  <si>
    <t>Check</t>
  </si>
  <si>
    <t>Impuestos</t>
  </si>
  <si>
    <t>Ref.
 Contrato</t>
  </si>
  <si>
    <t>202601</t>
  </si>
  <si>
    <t>B30339410</t>
  </si>
  <si>
    <t>LISTADO DE CONTRATOS SUJETOS AL TRLCSP O A LA LEY 9/2017 FORMALIZADOS POR CARTAGENA ALTA VELOCIDAD EN EL EJERCICIO 2026</t>
  </si>
  <si>
    <t>Auditoría de cuentas anuales 2025, 2026 y 2027</t>
  </si>
  <si>
    <t>Trim.</t>
  </si>
  <si>
    <t>1T</t>
  </si>
  <si>
    <t>Abierto</t>
  </si>
  <si>
    <t>Auditeco, S.L.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</si>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</sst>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"/>
    <numFmt numFmtId="165" formatCode="#,##0.00\ &quot;€&quot;"/>
  </numFmts>
  <fonts count="10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rgb="FFDDD9C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5" xfId="0" applyNumberFormat="1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165" fontId="0" fillId="0" borderId="9" xfId="0" applyNumberFormat="1" applyBorder="1"/>
    <xf numFmtId="0" fontId="1" fillId="0" borderId="5" xfId="0" applyFont="1" applyBorder="1"/>
    <xf numFmtId="165" fontId="0" fillId="0" borderId="2" xfId="0" applyNumberFormat="1" applyBorder="1"/>
    <xf numFmtId="0" fontId="0" fillId="0" borderId="3" xfId="0" applyBorder="1" applyAlignment="1">
      <alignment horizontal="center"/>
    </xf>
    <xf numFmtId="44" fontId="0" fillId="0" borderId="6" xfId="0" applyNumberFormat="1" applyBorder="1"/>
    <xf numFmtId="0" fontId="1" fillId="6" borderId="0" xfId="0" applyFont="1" applyFill="1"/>
    <xf numFmtId="0" fontId="0" fillId="6" borderId="0" xfId="0" applyFill="1"/>
    <xf numFmtId="44" fontId="0" fillId="6" borderId="0" xfId="0" applyNumberFormat="1" applyFill="1"/>
    <xf numFmtId="165" fontId="0" fillId="7" borderId="0" xfId="0" applyNumberFormat="1" applyFill="1"/>
    <xf numFmtId="0" fontId="1" fillId="7" borderId="0" xfId="0" applyFont="1" applyFill="1"/>
    <xf numFmtId="2" fontId="0" fillId="0" borderId="5" xfId="0" applyNumberFormat="1" applyBorder="1" applyAlignment="1">
      <alignment horizontal="center"/>
    </xf>
    <xf numFmtId="2" fontId="0" fillId="0" borderId="9" xfId="1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4" fontId="6" fillId="4" borderId="3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1" fillId="0" borderId="0" xfId="0" applyFont="1"/>
    <xf numFmtId="49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justify"/>
    </xf>
    <xf numFmtId="49" fontId="7" fillId="5" borderId="2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justify"/>
    </xf>
    <xf numFmtId="49" fontId="7" fillId="5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5" fontId="1" fillId="0" borderId="12" xfId="1" applyNumberFormat="1" applyFont="1" applyBorder="1" applyAlignment="1">
      <alignment horizontal="right" vertical="center"/>
    </xf>
    <xf numFmtId="44" fontId="1" fillId="0" borderId="12" xfId="2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65" fontId="1" fillId="0" borderId="1" xfId="1" applyNumberFormat="1" applyFont="1" applyBorder="1" applyAlignment="1">
      <alignment horizontal="right" vertical="center"/>
    </xf>
    <xf numFmtId="44" fontId="1" fillId="0" borderId="1" xfId="2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44" fontId="1" fillId="2" borderId="1" xfId="2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49" fontId="5" fillId="3" borderId="3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5" fillId="3" borderId="11" xfId="0" applyNumberFormat="1" applyFont="1" applyFill="1" applyBorder="1" applyAlignment="1">
      <alignment vertical="center"/>
    </xf>
    <xf numFmtId="49" fontId="9" fillId="0" borderId="1" xfId="0" applyNumberFormat="1" applyFont="1" applyBorder="1"/>
    <xf numFmtId="0" fontId="0" fillId="0" borderId="13" xfId="0" applyBorder="1" applyAlignment="1">
      <alignment horizontal="center"/>
    </xf>
    <xf numFmtId="165" fontId="1" fillId="0" borderId="12" xfId="2" applyNumberFormat="1" applyFont="1" applyBorder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Distribución % en términos presupuestarios según procedimiento</a:t>
            </a:r>
            <a:r>
              <a:rPr lang="es-ES" sz="1400" u="sng" baseline="0"/>
              <a:t> de licitación</a:t>
            </a:r>
            <a:endParaRPr lang="es-ES" sz="1400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140350877192984E-2"/>
          <c:y val="0.22693687515251201"/>
          <c:w val="0.49654758944605604"/>
          <c:h val="0.641514383521550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1C4-444D-A0E9-8964B0C98F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1C4-444D-A0E9-8964B0C98F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1C4-444D-A0E9-8964B0C98F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1C4-444D-A0E9-8964B0C98F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1C4-444D-A0E9-8964B0C98F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1C4-444D-A0E9-8964B0C98F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1C4-444D-A0E9-8964B0C98F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81C4-444D-A0E9-8964B0C98F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1C4-444D-A0E9-8964B0C98F5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1C4-444D-A0E9-8964B0C98F5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1C4-444D-A0E9-8964B0C98F5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1C4-444D-A0E9-8964B0C98F5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1C4-444D-A0E9-8964B0C98F5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Cálculos!$B$5:$B$17</c:f>
              <c:strCache>
                <c:ptCount val="13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</c:strCache>
            </c:strRef>
          </c:cat>
          <c:val>
            <c:numRef>
              <c:f>Cálculos!$C$5:$C$17</c:f>
              <c:numCache>
                <c:formatCode>General</c:formatCode>
                <c:ptCount val="13"/>
                <c:pt idx="8" formatCode="0.00">
                  <c:v>100</c:v>
                </c:pt>
                <c:pt idx="1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1-4107-A43B-842048B96A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Nº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3333333333333332E-3"/>
          <c:y val="0.22367441860465118"/>
          <c:w val="0.78935651793525807"/>
          <c:h val="0.77632558139534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9ED-4921-8316-1F6F1910C4D4}"/>
              </c:ext>
            </c:extLst>
          </c:dPt>
          <c:cat>
            <c:strRef>
              <c:f>Cálculos!$F$5:$F$6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Cálculos!$G$5:$G$6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D-4921-8316-1F6F1910C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874927"/>
        <c:axId val="1265875407"/>
      </c:barChart>
      <c:catAx>
        <c:axId val="126587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5875407"/>
        <c:crosses val="autoZero"/>
        <c:auto val="1"/>
        <c:lblAlgn val="ctr"/>
        <c:lblOffset val="100"/>
        <c:noMultiLvlLbl val="0"/>
      </c:catAx>
      <c:valAx>
        <c:axId val="12658754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587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%</a:t>
            </a:r>
            <a:r>
              <a:rPr lang="es-ES" sz="1400" u="sng" baseline="0"/>
              <a:t> Volumen Presupuestario adjudicado a Pymes</a:t>
            </a:r>
            <a:endParaRPr lang="es-ES" sz="1400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76789437109102E-2"/>
          <c:y val="0.22315545243619489"/>
          <c:w val="0.78921013608531732"/>
          <c:h val="0.7768445475638050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E44-406D-8400-2C93482679D4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3E44-406D-8400-2C93482679D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Cálculos!$H$5:$H$6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Cálculos!$I$5:$I$6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4-406D-8400-2C93482679D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10</xdr:row>
      <xdr:rowOff>74613</xdr:rowOff>
    </xdr:from>
    <xdr:to>
      <xdr:col>5</xdr:col>
      <xdr:colOff>5048250</xdr:colOff>
      <xdr:row>32</xdr:row>
      <xdr:rowOff>57151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6F98D9-DB17-739E-28A1-6C8F014FC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498763</xdr:colOff>
      <xdr:row>10</xdr:row>
      <xdr:rowOff>96977</xdr:rowOff>
    </xdr:from>
    <xdr:to>
      <xdr:col>12</xdr:col>
      <xdr:colOff>444499</xdr:colOff>
      <xdr:row>24</xdr:row>
      <xdr:rowOff>125696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3FD9FB-BFAA-C743-CC14-A45D76FC1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695325</xdr:colOff>
      <xdr:row>10</xdr:row>
      <xdr:rowOff>65088</xdr:rowOff>
    </xdr:from>
    <xdr:to>
      <xdr:col>17</xdr:col>
      <xdr:colOff>568036</xdr:colOff>
      <xdr:row>24</xdr:row>
      <xdr:rowOff>138547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FD0914-D0CD-7626-5378-54BEB0E80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zoomScale="70" zoomScaleNormal="70" zoomScaleSheetLayoutView="85" workbookViewId="0">
      <pane ySplit="3" topLeftCell="A4" activePane="bottomLeft" state="frozen"/>
      <selection pane="bottomLeft" activeCell="J7" sqref="J7"/>
    </sheetView>
  </sheetViews>
  <sheetFormatPr baseColWidth="10" defaultColWidth="11.5546875" defaultRowHeight="14.4" x14ac:dyDescent="0.3"/>
  <cols>
    <col min="1" max="2" width="5" style="31" customWidth="1"/>
    <col min="3" max="3" width="9.44140625" style="62" customWidth="1"/>
    <col min="4" max="4" width="13.33203125" style="31" customWidth="1"/>
    <col min="5" max="5" width="14.44140625" style="31" customWidth="1"/>
    <col min="6" max="6" width="57.21875" style="31" customWidth="1"/>
    <col min="7" max="7" width="17.109375" style="31" bestFit="1" customWidth="1"/>
    <col min="8" max="8" width="16.88671875" style="31" customWidth="1"/>
    <col min="9" max="10" width="18.44140625" style="31" bestFit="1" customWidth="1"/>
    <col min="11" max="12" width="11.77734375" style="31" customWidth="1"/>
    <col min="13" max="13" width="10.21875" style="31" bestFit="1" customWidth="1"/>
    <col min="14" max="14" width="15.77734375" style="31" customWidth="1"/>
    <col min="15" max="15" width="14.33203125" style="31" customWidth="1"/>
    <col min="16" max="16" width="19.33203125" style="31" customWidth="1"/>
    <col min="17" max="17" width="6.44140625" style="31" customWidth="1"/>
    <col min="18" max="18" width="15.44140625" style="31" customWidth="1"/>
    <col min="19" max="19" width="48.33203125" style="31" customWidth="1"/>
    <col min="20" max="20" width="6.77734375" style="31" customWidth="1"/>
    <col min="21" max="34" width="25" style="31" customWidth="1"/>
    <col min="35" max="16384" width="11.5546875" style="31"/>
  </cols>
  <sheetData>
    <row r="1" spans="1:20" ht="27.75" customHeight="1" thickBot="1" x14ac:dyDescent="0.35">
      <c r="A1" s="67" t="s">
        <v>51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9"/>
      <c r="R1" s="29">
        <v>46141</v>
      </c>
      <c r="S1" s="30" t="s">
        <v>36</v>
      </c>
    </row>
    <row r="2" spans="1:20" ht="11.25" customHeight="1" thickBot="1" x14ac:dyDescent="0.35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20" s="42" customFormat="1" ht="40.200000000000003" customHeight="1" thickBot="1" x14ac:dyDescent="0.35">
      <c r="A3" s="34" t="s">
        <v>4</v>
      </c>
      <c r="B3" s="34" t="s">
        <v>53</v>
      </c>
      <c r="C3" s="35" t="s">
        <v>48</v>
      </c>
      <c r="D3" s="36" t="s">
        <v>33</v>
      </c>
      <c r="E3" s="35" t="s">
        <v>34</v>
      </c>
      <c r="F3" s="37" t="s">
        <v>0</v>
      </c>
      <c r="G3" s="35" t="s">
        <v>40</v>
      </c>
      <c r="H3" s="39" t="s">
        <v>47</v>
      </c>
      <c r="I3" s="40" t="s">
        <v>42</v>
      </c>
      <c r="J3" s="38" t="s">
        <v>41</v>
      </c>
      <c r="K3" s="40" t="s">
        <v>5</v>
      </c>
      <c r="L3" s="39" t="s">
        <v>30</v>
      </c>
      <c r="M3" s="40" t="s">
        <v>6</v>
      </c>
      <c r="N3" s="40" t="s">
        <v>7</v>
      </c>
      <c r="O3" s="40" t="s">
        <v>43</v>
      </c>
      <c r="P3" s="39" t="s">
        <v>44</v>
      </c>
      <c r="Q3" s="41" t="s">
        <v>19</v>
      </c>
      <c r="R3" s="41" t="s">
        <v>37</v>
      </c>
      <c r="S3" s="41" t="s">
        <v>38</v>
      </c>
      <c r="T3" s="41" t="s">
        <v>39</v>
      </c>
    </row>
    <row r="4" spans="1:20" x14ac:dyDescent="0.3">
      <c r="A4" s="43">
        <v>1</v>
      </c>
      <c r="B4" s="71" t="s">
        <v>54</v>
      </c>
      <c r="C4" s="44" t="s">
        <v>49</v>
      </c>
      <c r="D4" s="45">
        <v>46003</v>
      </c>
      <c r="E4" s="46">
        <v>46027</v>
      </c>
      <c r="F4" s="70" t="s">
        <v>52</v>
      </c>
      <c r="G4" s="47">
        <v>33709.35</v>
      </c>
      <c r="H4" s="48">
        <f>G4*0.21</f>
        <v>7078.9634999999998</v>
      </c>
      <c r="I4" s="72">
        <f>G4+H4</f>
        <v>40788.313499999997</v>
      </c>
      <c r="J4" s="48">
        <v>21911.08</v>
      </c>
      <c r="K4" s="49">
        <v>36</v>
      </c>
      <c r="L4" s="50">
        <v>4</v>
      </c>
      <c r="M4" s="44" t="s">
        <v>1</v>
      </c>
      <c r="N4" s="44" t="s">
        <v>2</v>
      </c>
      <c r="O4" s="44" t="s">
        <v>8</v>
      </c>
      <c r="P4" s="44" t="s">
        <v>55</v>
      </c>
      <c r="Q4" s="44" t="s">
        <v>29</v>
      </c>
      <c r="R4" s="51" t="s">
        <v>50</v>
      </c>
      <c r="S4" s="52" t="s">
        <v>56</v>
      </c>
      <c r="T4" s="44" t="s">
        <v>57</v>
      </c>
    </row>
    <row r="5" spans="1:20" x14ac:dyDescent="0.3">
      <c r="A5" s="53"/>
      <c r="B5" s="53"/>
      <c r="C5" s="51"/>
      <c r="D5" s="46"/>
      <c r="E5" s="46"/>
      <c r="F5" s="54"/>
      <c r="G5" s="55"/>
      <c r="H5" s="56"/>
      <c r="I5" s="56"/>
      <c r="J5" s="56"/>
      <c r="K5" s="57"/>
      <c r="L5" s="58"/>
      <c r="M5" s="51"/>
      <c r="N5" s="51"/>
      <c r="O5" s="51"/>
      <c r="P5" s="51"/>
      <c r="Q5" s="51"/>
      <c r="R5" s="51"/>
      <c r="S5" s="59"/>
      <c r="T5" s="51"/>
    </row>
    <row r="6" spans="1:20" s="61" customFormat="1" x14ac:dyDescent="0.3">
      <c r="A6" s="53"/>
      <c r="B6" s="53"/>
      <c r="C6" s="51"/>
      <c r="D6" s="46"/>
      <c r="E6" s="46"/>
      <c r="F6" s="60"/>
      <c r="G6" s="55"/>
      <c r="H6" s="56"/>
      <c r="I6" s="56"/>
      <c r="J6" s="56"/>
      <c r="K6" s="57"/>
      <c r="L6" s="58"/>
      <c r="M6" s="51"/>
      <c r="N6" s="51"/>
      <c r="O6" s="51"/>
      <c r="P6" s="51"/>
      <c r="Q6" s="51"/>
      <c r="R6" s="51"/>
      <c r="S6" s="59"/>
      <c r="T6" s="51"/>
    </row>
    <row r="7" spans="1:20" x14ac:dyDescent="0.3">
      <c r="J7" s="63">
        <f>SUM(J4:J6)</f>
        <v>21911.08</v>
      </c>
    </row>
    <row r="8" spans="1:20" x14ac:dyDescent="0.3">
      <c r="D8" s="64" t="s">
        <v>35</v>
      </c>
    </row>
    <row r="9" spans="1:20" x14ac:dyDescent="0.3">
      <c r="D9" s="64"/>
    </row>
    <row r="28" spans="10:11" x14ac:dyDescent="0.3">
      <c r="J28" s="65" t="s">
        <v>19</v>
      </c>
      <c r="K28" s="66" t="s">
        <v>32</v>
      </c>
    </row>
    <row r="29" spans="10:11" x14ac:dyDescent="0.3">
      <c r="K29" s="66" t="s">
        <v>31</v>
      </c>
    </row>
  </sheetData>
  <phoneticPr fontId="3" type="noConversion"/>
  <pageMargins left="0.42" right="0.41" top="0.74803149606299213" bottom="0.74803149606299213" header="0.31496062992125984" footer="0.31496062992125984"/>
  <pageSetup paperSize="9" scale="65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C1BE-89B3-4A1C-87FE-54A6D8680EA8}">
  <dimension ref="B3:J19"/>
  <sheetViews>
    <sheetView workbookViewId="0">
      <selection activeCell="G6" sqref="G6"/>
    </sheetView>
  </sheetViews>
  <sheetFormatPr baseColWidth="10" defaultRowHeight="14.4" x14ac:dyDescent="0.3"/>
  <cols>
    <col min="2" max="2" width="41.77734375" bestFit="1" customWidth="1"/>
    <col min="4" max="4" width="14.33203125" bestFit="1" customWidth="1"/>
    <col min="6" max="6" width="27.44140625" bestFit="1" customWidth="1"/>
    <col min="8" max="8" width="27.44140625" bestFit="1" customWidth="1"/>
    <col min="10" max="10" width="17.21875" customWidth="1"/>
  </cols>
  <sheetData>
    <row r="3" spans="2:10" ht="15" thickBot="1" x14ac:dyDescent="0.35"/>
    <row r="4" spans="2:10" ht="15" thickBot="1" x14ac:dyDescent="0.35">
      <c r="B4" s="1" t="s">
        <v>10</v>
      </c>
      <c r="C4" s="2" t="s">
        <v>12</v>
      </c>
      <c r="D4" s="2" t="s">
        <v>3</v>
      </c>
      <c r="F4" s="3" t="s">
        <v>13</v>
      </c>
      <c r="G4" s="4" t="s">
        <v>14</v>
      </c>
      <c r="H4" s="5" t="s">
        <v>13</v>
      </c>
      <c r="I4" s="4" t="s">
        <v>15</v>
      </c>
      <c r="J4" s="1" t="s">
        <v>3</v>
      </c>
    </row>
    <row r="5" spans="2:10" x14ac:dyDescent="0.3">
      <c r="B5" s="6" t="s">
        <v>16</v>
      </c>
      <c r="C5" s="7"/>
      <c r="D5" s="8"/>
      <c r="F5" s="9" t="s">
        <v>17</v>
      </c>
      <c r="G5" s="10">
        <v>0</v>
      </c>
      <c r="H5" t="s">
        <v>17</v>
      </c>
      <c r="I5" s="27">
        <f>+(J5/$D$19)*100</f>
        <v>0</v>
      </c>
      <c r="J5" s="19">
        <f>D19-J6</f>
        <v>0</v>
      </c>
    </row>
    <row r="6" spans="2:10" ht="15" thickBot="1" x14ac:dyDescent="0.35">
      <c r="B6" s="6" t="s">
        <v>18</v>
      </c>
      <c r="C6" s="6"/>
      <c r="D6" s="8"/>
      <c r="F6" s="11" t="s">
        <v>19</v>
      </c>
      <c r="G6" s="12">
        <v>1</v>
      </c>
      <c r="H6" s="13" t="s">
        <v>19</v>
      </c>
      <c r="I6" s="28">
        <f>+(J6/$D$19)*100</f>
        <v>100</v>
      </c>
      <c r="J6" s="15">
        <f>SUM('CONTRATOS TRLCSP'!J4:J6)</f>
        <v>21911.08</v>
      </c>
    </row>
    <row r="7" spans="2:10" x14ac:dyDescent="0.3">
      <c r="B7" s="6" t="s">
        <v>20</v>
      </c>
      <c r="C7" s="6"/>
      <c r="D7" s="8"/>
    </row>
    <row r="8" spans="2:10" x14ac:dyDescent="0.3">
      <c r="B8" s="6" t="s">
        <v>21</v>
      </c>
      <c r="C8" s="6"/>
      <c r="D8" s="8"/>
    </row>
    <row r="9" spans="2:10" x14ac:dyDescent="0.3">
      <c r="B9" s="6" t="s">
        <v>22</v>
      </c>
      <c r="C9" s="6"/>
      <c r="D9" s="8"/>
    </row>
    <row r="10" spans="2:10" x14ac:dyDescent="0.3">
      <c r="B10" s="6" t="s">
        <v>23</v>
      </c>
      <c r="C10" s="6"/>
      <c r="D10" s="8"/>
    </row>
    <row r="11" spans="2:10" x14ac:dyDescent="0.3">
      <c r="B11" s="6" t="s">
        <v>11</v>
      </c>
      <c r="C11" s="6"/>
      <c r="D11" s="8"/>
    </row>
    <row r="12" spans="2:10" x14ac:dyDescent="0.3">
      <c r="B12" s="6" t="s">
        <v>24</v>
      </c>
      <c r="C12" s="6"/>
      <c r="D12" s="8"/>
    </row>
    <row r="13" spans="2:10" x14ac:dyDescent="0.3">
      <c r="B13" s="16" t="s">
        <v>25</v>
      </c>
      <c r="C13" s="25">
        <f>(D13/$D$19)*100</f>
        <v>100</v>
      </c>
      <c r="D13" s="8">
        <f>'CONTRATOS TRLCSP'!J4</f>
        <v>21911.08</v>
      </c>
    </row>
    <row r="14" spans="2:10" x14ac:dyDescent="0.3">
      <c r="B14" s="6" t="s">
        <v>26</v>
      </c>
      <c r="C14" s="6"/>
      <c r="D14" s="8"/>
    </row>
    <row r="15" spans="2:10" x14ac:dyDescent="0.3">
      <c r="B15" s="6" t="s">
        <v>27</v>
      </c>
      <c r="C15" s="6"/>
      <c r="D15" s="8"/>
    </row>
    <row r="16" spans="2:10" x14ac:dyDescent="0.3">
      <c r="B16" s="6" t="s">
        <v>28</v>
      </c>
      <c r="C16" s="6"/>
      <c r="D16" s="8"/>
    </row>
    <row r="17" spans="2:6" ht="15" thickBot="1" x14ac:dyDescent="0.35">
      <c r="B17" s="14" t="s">
        <v>9</v>
      </c>
      <c r="C17" s="26">
        <f>(D17/$D$19)*100</f>
        <v>0</v>
      </c>
      <c r="D17" s="15"/>
    </row>
    <row r="18" spans="2:6" ht="15" thickBot="1" x14ac:dyDescent="0.35">
      <c r="C18" s="18">
        <f>SUM(C5:C17)</f>
        <v>100</v>
      </c>
      <c r="D18" s="17">
        <f>SUM(D5:D17)</f>
        <v>21911.08</v>
      </c>
    </row>
    <row r="19" spans="2:6" x14ac:dyDescent="0.3">
      <c r="B19" s="20" t="s">
        <v>45</v>
      </c>
      <c r="C19" s="21"/>
      <c r="D19" s="22">
        <f>'CONTRATOS TRLCSP'!J7</f>
        <v>21911.08</v>
      </c>
      <c r="E19" s="23">
        <f>D18-D19</f>
        <v>0</v>
      </c>
      <c r="F19" s="2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CONTRATOS TRLCSP</vt:lpstr>
      <vt:lpstr>Cálculos</vt:lpstr>
      <vt:lpstr>'CONTRATOS TRLCSP'!Área_de_impresión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Penelope</dc:creator>
  <cp:lastModifiedBy>Penélope Mérida Leal</cp:lastModifiedBy>
  <cp:lastPrinted>2025-01-29T10:20:11Z</cp:lastPrinted>
  <dcterms:created xsi:type="dcterms:W3CDTF">2025-01-29T10:00:26Z</dcterms:created>
  <dcterms:modified xsi:type="dcterms:W3CDTF">2026-04-29T08:15:10Z</dcterms:modified>
</cp:coreProperties>
</file>