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urciacartagena-my.sharepoint.com/personal/agil_murciacartagena-ave_es1/Documents/Z/__MAV_CAV/Transparencia/CAV/Contratos/"/>
    </mc:Choice>
  </mc:AlternateContent>
  <xr:revisionPtr revIDLastSave="60" documentId="13_ncr:1_{0CA7234E-44D7-4F34-98A8-941FA0E93AD8}" xr6:coauthVersionLast="47" xr6:coauthVersionMax="47" xr10:uidLastSave="{DE63DF84-6A67-4126-BC06-274CCC7C2D46}"/>
  <bookViews>
    <workbookView xWindow="-108" yWindow="-108" windowWidth="23256" windowHeight="12456" xr2:uid="{00000000-000D-0000-FFFF-FFFF00000000}"/>
  </bookViews>
  <sheets>
    <sheet name="CONTRATOS TRLCSP" sheetId="1" r:id="rId1"/>
    <sheet name="Cálculos" sheetId="5" r:id="rId2"/>
  </sheets>
  <definedNames>
    <definedName name="_xlnm.Print_Area" localSheetId="0">'CONTRATOS TRLCSP'!$A$1:$P$6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8" i="5" l="1"/>
  <c r="E13" i="5"/>
  <c r="H4" i="1" l="1"/>
  <c r="I4" i="1" s="1"/>
  <c r="K6" i="5" l="1"/>
  <c r="J7" i="1"/>
  <c r="E19" i="5" s="1"/>
  <c r="D13" i="5" l="1"/>
  <c r="D17" i="5"/>
  <c r="K5" i="5"/>
  <c r="J5" i="5" s="1"/>
  <c r="J6" i="5"/>
  <c r="D18" i="5" l="1"/>
  <c r="E18" i="5"/>
  <c r="F19" i="5" s="1"/>
</calcChain>
</file>

<file path=xl/sharedStrings.xml><?xml version="1.0" encoding="utf-8"?>
<sst xmlns="http://schemas.openxmlformats.org/spreadsheetml/2006/main" count="79" uniqueCount="67">
  <si>
    <t>Objeto</t>
  </si>
  <si>
    <t>Servicios</t>
  </si>
  <si>
    <t>Ordinaria</t>
  </si>
  <si>
    <t>Importe</t>
  </si>
  <si>
    <t>Nº</t>
  </si>
  <si>
    <t>Tipo Contrato</t>
  </si>
  <si>
    <t>Forma Tramitacion</t>
  </si>
  <si>
    <t>Ley 9/2017</t>
  </si>
  <si>
    <t>Contrato Menor</t>
  </si>
  <si>
    <t>Tipo de Contrato</t>
  </si>
  <si>
    <t>Otros</t>
  </si>
  <si>
    <t xml:space="preserve">% </t>
  </si>
  <si>
    <t>Contratos adjudicados a pymes</t>
  </si>
  <si>
    <t>Número</t>
  </si>
  <si>
    <t>%</t>
  </si>
  <si>
    <t>Abierto criterio precio</t>
  </si>
  <si>
    <t>No Pyme</t>
  </si>
  <si>
    <t>Restringido criterio precio</t>
  </si>
  <si>
    <t>Pyme</t>
  </si>
  <si>
    <t>Procedimiento negociado con publicidad</t>
  </si>
  <si>
    <t>Procedimiento negociado sin publicidad</t>
  </si>
  <si>
    <t>Diálogo competitivo</t>
  </si>
  <si>
    <t>Adjudicación directa</t>
  </si>
  <si>
    <t>Contratación centralizada</t>
  </si>
  <si>
    <t xml:space="preserve">Abierto </t>
  </si>
  <si>
    <t>Concurso de proyectos</t>
  </si>
  <si>
    <t>Procedimiento de asociación para la innovación</t>
  </si>
  <si>
    <t>Sistema dinámico de adquisición</t>
  </si>
  <si>
    <t>SI</t>
  </si>
  <si>
    <t>Licitadores</t>
  </si>
  <si>
    <t>Facturación inferior a 50 millones de euros</t>
  </si>
  <si>
    <t>Menos de 250 empleados</t>
  </si>
  <si>
    <t>Fecha
 Adjudicacion</t>
  </si>
  <si>
    <t>Fecha Formalizacion</t>
  </si>
  <si>
    <t>NOTA: En el periodo no se han producido modificaciones de los contratos informados</t>
  </si>
  <si>
    <t>Revisión</t>
  </si>
  <si>
    <t>NIF/CIF</t>
  </si>
  <si>
    <t>Adjudicatario</t>
  </si>
  <si>
    <t>SARA</t>
  </si>
  <si>
    <t>Valor Estimado
 (sin IVA)</t>
  </si>
  <si>
    <t>Legislacion Aplicable</t>
  </si>
  <si>
    <t>Proc. Adjudicacion</t>
  </si>
  <si>
    <t>Importe adjudicación contratos</t>
  </si>
  <si>
    <t>Check</t>
  </si>
  <si>
    <t>Impuestos</t>
  </si>
  <si>
    <t>Ref.
 Contrato</t>
  </si>
  <si>
    <t>202601</t>
  </si>
  <si>
    <t>B30339410</t>
  </si>
  <si>
    <t>LISTADO DE CONTRATOS SUJETOS AL TRLCSP O A LA LEY 9/2017 FORMALIZADOS POR CARTAGENA ALTA VELOCIDAD EN EL EJERCICIO 2026</t>
  </si>
  <si>
    <t>Auditoría de cuentas anuales 2025, 2026 y 2027</t>
  </si>
  <si>
    <t>Trim.</t>
  </si>
  <si>
    <t>1T</t>
  </si>
  <si>
    <t>Abierto</t>
  </si>
  <si>
    <t>Auditeco, S.L.</t>
  </si>
  <si>
    <t>NO</t>
  </si>
  <si>
    <t>2T</t>
  </si>
  <si>
    <t>202602</t>
  </si>
  <si>
    <t>Servicios para la gestión del Canal de denuncias</t>
  </si>
  <si>
    <t>Presupuesto Licitacion
 (con IVA)</t>
  </si>
  <si>
    <t>Importe Adjudicacion
 (sin IVA)</t>
  </si>
  <si>
    <t>Plazo Ejecucion
 Meses</t>
  </si>
  <si>
    <t>B86260247</t>
  </si>
  <si>
    <t>Grupo Adaptalia Legal Formativo, S.L</t>
  </si>
  <si>
    <t>Nº Contratos</t>
  </si>
  <si>
    <t>Total</t>
  </si>
  <si>
    <t>% contratación según el procedimiento</t>
  </si>
  <si>
    <t>Nº Contratos según Procedimiento de Licitación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</si>
</sst>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#"/>
    <numFmt numFmtId="165" formatCode="#,##0.00\ &quot;€&quot;"/>
    <numFmt numFmtId="166" formatCode="_-* #,##0_-;\-* #,##0_-;_-* &quot;-&quot;??_-;_-@_-"/>
  </numFmts>
  <fonts count="10" x14ac:knownFonts="1">
    <font>
      <sz val="11"/>
      <name val="Calibri"/>
    </font>
    <font>
      <sz val="11"/>
      <name val="Calibri"/>
      <family val="2"/>
    </font>
    <font>
      <sz val="11"/>
      <name val="Calibri"/>
      <family val="2"/>
    </font>
    <font>
      <sz val="8"/>
      <name val="Calibri"/>
      <family val="2"/>
    </font>
    <font>
      <sz val="11"/>
      <color rgb="FFFF0000"/>
      <name val="Calibri"/>
      <family val="2"/>
    </font>
    <font>
      <b/>
      <sz val="14"/>
      <name val="Calibri"/>
      <family val="2"/>
    </font>
    <font>
      <b/>
      <sz val="11"/>
      <name val="Calibri"/>
      <family val="2"/>
    </font>
    <font>
      <b/>
      <sz val="10"/>
      <name val="Calibri"/>
      <family val="2"/>
    </font>
    <font>
      <b/>
      <sz val="9"/>
      <name val="Calibri"/>
      <family val="2"/>
    </font>
    <font>
      <sz val="1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0" tint="-4.9989318521683403E-2"/>
        <bgColor rgb="FFDDD9C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75">
    <xf numFmtId="0" fontId="0" fillId="0" borderId="0" xfId="0"/>
    <xf numFmtId="0" fontId="0" fillId="0" borderId="2" xfId="0" applyBorder="1"/>
    <xf numFmtId="0" fontId="1" fillId="0" borderId="2" xfId="0" applyFont="1" applyBorder="1" applyAlignment="1">
      <alignment horizontal="center"/>
    </xf>
    <xf numFmtId="0" fontId="0" fillId="0" borderId="3" xfId="0" applyBorder="1"/>
    <xf numFmtId="0" fontId="0" fillId="0" borderId="2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165" fontId="0" fillId="0" borderId="5" xfId="0" applyNumberFormat="1" applyBorder="1"/>
    <xf numFmtId="0" fontId="0" fillId="0" borderId="7" xfId="0" applyBorder="1"/>
    <xf numFmtId="0" fontId="0" fillId="0" borderId="5" xfId="0" applyBorder="1" applyAlignment="1">
      <alignment horizontal="center"/>
    </xf>
    <xf numFmtId="0" fontId="0" fillId="0" borderId="8" xfId="0" applyBorder="1"/>
    <xf numFmtId="0" fontId="0" fillId="0" borderId="9" xfId="0" applyBorder="1" applyAlignment="1">
      <alignment horizontal="center"/>
    </xf>
    <xf numFmtId="0" fontId="0" fillId="0" borderId="10" xfId="0" applyBorder="1"/>
    <xf numFmtId="0" fontId="0" fillId="0" borderId="9" xfId="0" applyBorder="1"/>
    <xf numFmtId="165" fontId="0" fillId="0" borderId="9" xfId="0" applyNumberFormat="1" applyBorder="1"/>
    <xf numFmtId="0" fontId="1" fillId="0" borderId="5" xfId="0" applyFont="1" applyBorder="1"/>
    <xf numFmtId="165" fontId="0" fillId="0" borderId="2" xfId="0" applyNumberFormat="1" applyBorder="1"/>
    <xf numFmtId="0" fontId="0" fillId="0" borderId="3" xfId="0" applyBorder="1" applyAlignment="1">
      <alignment horizontal="center"/>
    </xf>
    <xf numFmtId="44" fontId="0" fillId="0" borderId="6" xfId="0" applyNumberFormat="1" applyBorder="1"/>
    <xf numFmtId="0" fontId="1" fillId="6" borderId="0" xfId="0" applyFont="1" applyFill="1"/>
    <xf numFmtId="0" fontId="0" fillId="6" borderId="0" xfId="0" applyFill="1"/>
    <xf numFmtId="44" fontId="0" fillId="6" borderId="0" xfId="0" applyNumberFormat="1" applyFill="1"/>
    <xf numFmtId="165" fontId="0" fillId="7" borderId="0" xfId="0" applyNumberFormat="1" applyFill="1"/>
    <xf numFmtId="0" fontId="1" fillId="7" borderId="0" xfId="0" applyFont="1" applyFill="1"/>
    <xf numFmtId="2" fontId="0" fillId="0" borderId="5" xfId="0" applyNumberFormat="1" applyBorder="1" applyAlignment="1">
      <alignment horizontal="center"/>
    </xf>
    <xf numFmtId="2" fontId="0" fillId="0" borderId="9" xfId="1" applyNumberFormat="1" applyFon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14" fontId="6" fillId="4" borderId="3" xfId="0" applyNumberFormat="1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left" vertical="center"/>
    </xf>
    <xf numFmtId="0" fontId="1" fillId="0" borderId="0" xfId="0" applyFont="1"/>
    <xf numFmtId="49" fontId="5" fillId="2" borderId="0" xfId="0" applyNumberFormat="1" applyFont="1" applyFill="1" applyAlignment="1">
      <alignment vertical="center"/>
    </xf>
    <xf numFmtId="49" fontId="5" fillId="2" borderId="0" xfId="0" applyNumberFormat="1" applyFont="1" applyFill="1" applyAlignment="1">
      <alignment horizontal="center" vertical="center"/>
    </xf>
    <xf numFmtId="49" fontId="7" fillId="5" borderId="3" xfId="0" applyNumberFormat="1" applyFont="1" applyFill="1" applyBorder="1" applyAlignment="1">
      <alignment horizontal="center" vertical="center"/>
    </xf>
    <xf numFmtId="49" fontId="8" fillId="5" borderId="2" xfId="0" applyNumberFormat="1" applyFont="1" applyFill="1" applyBorder="1" applyAlignment="1">
      <alignment horizontal="center" vertical="center" wrapText="1"/>
    </xf>
    <xf numFmtId="49" fontId="8" fillId="5" borderId="4" xfId="0" applyNumberFormat="1" applyFont="1" applyFill="1" applyBorder="1" applyAlignment="1">
      <alignment horizontal="center" vertical="center" wrapText="1"/>
    </xf>
    <xf numFmtId="49" fontId="7" fillId="5" borderId="4" xfId="0" applyNumberFormat="1" applyFont="1" applyFill="1" applyBorder="1" applyAlignment="1">
      <alignment horizontal="center" vertical="center"/>
    </xf>
    <xf numFmtId="49" fontId="7" fillId="5" borderId="2" xfId="0" applyNumberFormat="1" applyFont="1" applyFill="1" applyBorder="1" applyAlignment="1">
      <alignment horizontal="center" vertical="center"/>
    </xf>
    <xf numFmtId="49" fontId="7" fillId="5" borderId="11" xfId="0" applyNumberFormat="1" applyFont="1" applyFill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14" fontId="1" fillId="0" borderId="12" xfId="0" applyNumberFormat="1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165" fontId="1" fillId="0" borderId="12" xfId="1" applyNumberFormat="1" applyFont="1" applyBorder="1" applyAlignment="1">
      <alignment horizontal="right" vertical="center"/>
    </xf>
    <xf numFmtId="44" fontId="1" fillId="0" borderId="12" xfId="2" applyFont="1" applyBorder="1" applyAlignment="1">
      <alignment horizontal="right" vertical="center"/>
    </xf>
    <xf numFmtId="2" fontId="1" fillId="0" borderId="12" xfId="0" applyNumberFormat="1" applyFont="1" applyBorder="1" applyAlignment="1">
      <alignment horizontal="center" vertical="center"/>
    </xf>
    <xf numFmtId="164" fontId="1" fillId="0" borderId="12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vertical="center" shrinkToFit="1"/>
    </xf>
    <xf numFmtId="165" fontId="1" fillId="0" borderId="1" xfId="1" applyNumberFormat="1" applyFont="1" applyBorder="1" applyAlignment="1">
      <alignment horizontal="right" vertical="center"/>
    </xf>
    <xf numFmtId="44" fontId="1" fillId="0" borderId="1" xfId="2" applyFont="1" applyBorder="1" applyAlignment="1">
      <alignment horizontal="right" vertical="center"/>
    </xf>
    <xf numFmtId="2" fontId="1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4" fillId="0" borderId="0" xfId="0" applyFont="1"/>
    <xf numFmtId="0" fontId="1" fillId="0" borderId="0" xfId="0" applyFont="1" applyAlignment="1">
      <alignment horizontal="center"/>
    </xf>
    <xf numFmtId="44" fontId="1" fillId="2" borderId="1" xfId="2" applyFont="1" applyFill="1" applyBorder="1"/>
    <xf numFmtId="0" fontId="6" fillId="0" borderId="0" xfId="0" applyFont="1"/>
    <xf numFmtId="0" fontId="6" fillId="0" borderId="0" xfId="0" applyFont="1" applyAlignment="1">
      <alignment horizontal="center"/>
    </xf>
    <xf numFmtId="0" fontId="8" fillId="0" borderId="0" xfId="0" applyFont="1"/>
    <xf numFmtId="49" fontId="5" fillId="3" borderId="3" xfId="0" applyNumberFormat="1" applyFont="1" applyFill="1" applyBorder="1" applyAlignment="1">
      <alignment vertical="center"/>
    </xf>
    <xf numFmtId="49" fontId="5" fillId="3" borderId="4" xfId="0" applyNumberFormat="1" applyFont="1" applyFill="1" applyBorder="1" applyAlignment="1">
      <alignment vertical="center"/>
    </xf>
    <xf numFmtId="49" fontId="5" fillId="3" borderId="11" xfId="0" applyNumberFormat="1" applyFont="1" applyFill="1" applyBorder="1" applyAlignment="1">
      <alignment vertical="center"/>
    </xf>
    <xf numFmtId="49" fontId="9" fillId="0" borderId="1" xfId="0" applyNumberFormat="1" applyFont="1" applyBorder="1"/>
    <xf numFmtId="0" fontId="0" fillId="0" borderId="13" xfId="0" applyBorder="1" applyAlignment="1">
      <alignment horizontal="center"/>
    </xf>
    <xf numFmtId="165" fontId="1" fillId="0" borderId="12" xfId="2" applyNumberFormat="1" applyFont="1" applyBorder="1" applyAlignment="1">
      <alignment horizontal="right" vertical="center"/>
    </xf>
    <xf numFmtId="49" fontId="8" fillId="5" borderId="2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5" xfId="0" applyFont="1" applyBorder="1" applyAlignment="1">
      <alignment horizontal="center"/>
    </xf>
    <xf numFmtId="166" fontId="0" fillId="0" borderId="2" xfId="1" applyNumberFormat="1" applyFont="1" applyBorder="1" applyAlignment="1">
      <alignment horizontal="center"/>
    </xf>
    <xf numFmtId="0" fontId="6" fillId="0" borderId="0" xfId="0" applyFont="1" applyAlignment="1">
      <alignment horizontal="left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5.6140350877192984E-2"/>
          <c:y val="0.22693687515251201"/>
          <c:w val="0.49654758944605604"/>
          <c:h val="0.64151438352155088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81C4-444D-A0E9-8964B0C98F5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81C4-444D-A0E9-8964B0C98F5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81C4-444D-A0E9-8964B0C98F5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81C4-444D-A0E9-8964B0C98F5A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9-81C4-444D-A0E9-8964B0C98F5A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B-81C4-444D-A0E9-8964B0C98F5A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D-81C4-444D-A0E9-8964B0C98F5A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F-81C4-444D-A0E9-8964B0C98F5A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1-81C4-444D-A0E9-8964B0C98F5A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3-81C4-444D-A0E9-8964B0C98F5A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5-81C4-444D-A0E9-8964B0C98F5A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7-81C4-444D-A0E9-8964B0C98F5A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19-81C4-444D-A0E9-8964B0C98F5A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Cálculos!$B$5:$B$17</c:f>
              <c:strCache>
                <c:ptCount val="13"/>
                <c:pt idx="0">
                  <c:v>Abierto criterio precio</c:v>
                </c:pt>
                <c:pt idx="1">
                  <c:v>Restringido criterio precio</c:v>
                </c:pt>
                <c:pt idx="2">
                  <c:v>Procedimiento negociado con publicidad</c:v>
                </c:pt>
                <c:pt idx="3">
                  <c:v>Procedimiento negociado sin publicidad</c:v>
                </c:pt>
                <c:pt idx="4">
                  <c:v>Diálogo competitivo</c:v>
                </c:pt>
                <c:pt idx="5">
                  <c:v>Adjudicación directa</c:v>
                </c:pt>
                <c:pt idx="6">
                  <c:v>Otros</c:v>
                </c:pt>
                <c:pt idx="7">
                  <c:v>Contratación centralizada</c:v>
                </c:pt>
                <c:pt idx="8">
                  <c:v>Abierto </c:v>
                </c:pt>
                <c:pt idx="9">
                  <c:v>Concurso de proyectos</c:v>
                </c:pt>
                <c:pt idx="10">
                  <c:v>Procedimiento de asociación para la innovación</c:v>
                </c:pt>
                <c:pt idx="11">
                  <c:v>Sistema dinámico de adquisición</c:v>
                </c:pt>
                <c:pt idx="12">
                  <c:v>Contrato Menor</c:v>
                </c:pt>
              </c:strCache>
            </c:strRef>
          </c:cat>
          <c:val>
            <c:numRef>
              <c:f>Cálculos!$D$5:$D$17</c:f>
              <c:numCache>
                <c:formatCode>General</c:formatCode>
                <c:ptCount val="13"/>
                <c:pt idx="8" formatCode="0.00">
                  <c:v>100</c:v>
                </c:pt>
                <c:pt idx="12" formatCode="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21-4107-A43B-842048B96A9D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sng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400" u="sng"/>
              <a:t>Nº Pymes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sng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3333333333333332E-3"/>
          <c:y val="0.22367441860465118"/>
          <c:w val="0.78935651793525807"/>
          <c:h val="0.776325581395348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>
              <a:outerShdw blurRad="254000" sx="102000" sy="102000" algn="ctr" rotWithShape="0">
                <a:prstClr val="black">
                  <a:alpha val="20000"/>
                </a:prstClr>
              </a:outerShdw>
            </a:effectLst>
          </c:spPr>
          <c:invertIfNegative val="0"/>
          <c:dPt>
            <c:idx val="1"/>
            <c:invertIfNegative val="0"/>
            <c:bubble3D val="0"/>
            <c:spPr>
              <a:solidFill>
                <a:schemeClr val="tx2">
                  <a:lumMod val="25000"/>
                  <a:lumOff val="75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19ED-4921-8316-1F6F1910C4D4}"/>
              </c:ext>
            </c:extLst>
          </c:dPt>
          <c:cat>
            <c:strRef>
              <c:f>Cálculos!$G$5:$G$6</c:f>
              <c:strCache>
                <c:ptCount val="2"/>
                <c:pt idx="0">
                  <c:v>No Pyme</c:v>
                </c:pt>
                <c:pt idx="1">
                  <c:v>Pyme</c:v>
                </c:pt>
              </c:strCache>
            </c:strRef>
          </c:cat>
          <c:val>
            <c:numRef>
              <c:f>Cálculos!$H$5:$H$6</c:f>
              <c:numCache>
                <c:formatCode>General</c:formatCode>
                <c:ptCount val="2"/>
                <c:pt idx="0">
                  <c:v>0</c:v>
                </c:pt>
                <c:pt idx="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ED-4921-8316-1F6F1910C4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65874927"/>
        <c:axId val="1265875407"/>
      </c:barChart>
      <c:catAx>
        <c:axId val="12658749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265875407"/>
        <c:crosses val="autoZero"/>
        <c:auto val="1"/>
        <c:lblAlgn val="ctr"/>
        <c:lblOffset val="100"/>
        <c:noMultiLvlLbl val="0"/>
      </c:catAx>
      <c:valAx>
        <c:axId val="1265875407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26587492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sng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400" u="sng"/>
              <a:t>%</a:t>
            </a:r>
            <a:r>
              <a:rPr lang="es-ES" sz="1400" u="sng" baseline="0"/>
              <a:t> Volumen Presupuestario adjudicado a Pymes</a:t>
            </a:r>
            <a:endParaRPr lang="es-ES" sz="1400" u="sng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sng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3.0576789437109102E-2"/>
          <c:y val="0.22315545243619489"/>
          <c:w val="0.78921013608531732"/>
          <c:h val="0.77684454756380505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3E44-406D-8400-2C93482679D4}"/>
              </c:ext>
            </c:extLst>
          </c:dPt>
          <c:dPt>
            <c:idx val="1"/>
            <c:bubble3D val="0"/>
            <c:spPr>
              <a:solidFill>
                <a:schemeClr val="tx2">
                  <a:lumMod val="25000"/>
                  <a:lumOff val="75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2-3E44-406D-8400-2C93482679D4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Cálculos!$I$5:$I$6</c:f>
              <c:strCache>
                <c:ptCount val="2"/>
                <c:pt idx="0">
                  <c:v>No Pyme</c:v>
                </c:pt>
                <c:pt idx="1">
                  <c:v>Pyme</c:v>
                </c:pt>
              </c:strCache>
            </c:strRef>
          </c:cat>
          <c:val>
            <c:numRef>
              <c:f>Cálculos!$J$5:$J$6</c:f>
              <c:numCache>
                <c:formatCode>0.00</c:formatCode>
                <c:ptCount val="2"/>
                <c:pt idx="0">
                  <c:v>0</c:v>
                </c:pt>
                <c:pt idx="1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44-406D-8400-2C93482679D4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Cálculos!$C$4</c:f>
              <c:strCache>
                <c:ptCount val="1"/>
                <c:pt idx="0">
                  <c:v>Nº Contratos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8"/>
            <c:invertIfNegative val="0"/>
            <c:bubble3D val="0"/>
            <c:spPr>
              <a:solidFill>
                <a:schemeClr val="tx2">
                  <a:lumMod val="50000"/>
                  <a:lumOff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B8D-44B8-B99A-ECACEC63349D}"/>
              </c:ext>
            </c:extLst>
          </c:dPt>
          <c:dPt>
            <c:idx val="12"/>
            <c:invertIfNegative val="0"/>
            <c:bubble3D val="0"/>
            <c:spPr>
              <a:solidFill>
                <a:schemeClr val="tx2">
                  <a:lumMod val="50000"/>
                  <a:lumOff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B8D-44B8-B99A-ECACEC63349D}"/>
              </c:ext>
            </c:extLst>
          </c:dPt>
          <c:dPt>
            <c:idx val="13"/>
            <c:invertIfNegative val="0"/>
            <c:bubble3D val="0"/>
            <c:spPr>
              <a:solidFill>
                <a:schemeClr val="tx2">
                  <a:lumMod val="50000"/>
                  <a:lumOff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3B8D-44B8-B99A-ECACEC63349D}"/>
              </c:ext>
            </c:extLst>
          </c:dPt>
          <c:cat>
            <c:strRef>
              <c:f>Cálculos!$B$5:$B$18</c:f>
              <c:strCache>
                <c:ptCount val="14"/>
                <c:pt idx="0">
                  <c:v>Abierto criterio precio</c:v>
                </c:pt>
                <c:pt idx="1">
                  <c:v>Restringido criterio precio</c:v>
                </c:pt>
                <c:pt idx="2">
                  <c:v>Procedimiento negociado con publicidad</c:v>
                </c:pt>
                <c:pt idx="3">
                  <c:v>Procedimiento negociado sin publicidad</c:v>
                </c:pt>
                <c:pt idx="4">
                  <c:v>Diálogo competitivo</c:v>
                </c:pt>
                <c:pt idx="5">
                  <c:v>Adjudicación directa</c:v>
                </c:pt>
                <c:pt idx="6">
                  <c:v>Otros</c:v>
                </c:pt>
                <c:pt idx="7">
                  <c:v>Contratación centralizada</c:v>
                </c:pt>
                <c:pt idx="8">
                  <c:v>Abierto </c:v>
                </c:pt>
                <c:pt idx="9">
                  <c:v>Concurso de proyectos</c:v>
                </c:pt>
                <c:pt idx="10">
                  <c:v>Procedimiento de asociación para la innovación</c:v>
                </c:pt>
                <c:pt idx="11">
                  <c:v>Sistema dinámico de adquisición</c:v>
                </c:pt>
                <c:pt idx="12">
                  <c:v>Contrato Menor</c:v>
                </c:pt>
                <c:pt idx="13">
                  <c:v>Total</c:v>
                </c:pt>
              </c:strCache>
            </c:strRef>
          </c:cat>
          <c:val>
            <c:numRef>
              <c:f>Cálculos!$C$5:$C$18</c:f>
              <c:numCache>
                <c:formatCode>General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 formatCode="_-* #,##0_-;\-* #,##0_-;_-* &quot;-&quot;??_-;_-@_-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B8D-44B8-B99A-ECACEC6334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674403455"/>
        <c:axId val="674404415"/>
      </c:barChart>
      <c:catAx>
        <c:axId val="674403455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74404415"/>
        <c:crosses val="autoZero"/>
        <c:auto val="1"/>
        <c:lblAlgn val="ctr"/>
        <c:lblOffset val="100"/>
        <c:noMultiLvlLbl val="0"/>
      </c:catAx>
      <c:valAx>
        <c:axId val="67440441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7440345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Cálculos!$C$4</c:f>
              <c:strCache>
                <c:ptCount val="1"/>
                <c:pt idx="0">
                  <c:v>Nº Contratos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8"/>
            <c:invertIfNegative val="0"/>
            <c:bubble3D val="0"/>
            <c:spPr>
              <a:solidFill>
                <a:schemeClr val="tx2">
                  <a:lumMod val="50000"/>
                  <a:lumOff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AF4-471D-B355-02C5AE8F3569}"/>
              </c:ext>
            </c:extLst>
          </c:dPt>
          <c:dPt>
            <c:idx val="12"/>
            <c:invertIfNegative val="0"/>
            <c:bubble3D val="0"/>
            <c:spPr>
              <a:solidFill>
                <a:schemeClr val="tx2">
                  <a:lumMod val="50000"/>
                  <a:lumOff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AAF4-471D-B355-02C5AE8F3569}"/>
              </c:ext>
            </c:extLst>
          </c:dPt>
          <c:dPt>
            <c:idx val="13"/>
            <c:invertIfNegative val="0"/>
            <c:bubble3D val="0"/>
            <c:spPr>
              <a:solidFill>
                <a:schemeClr val="tx2">
                  <a:lumMod val="50000"/>
                  <a:lumOff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AAF4-471D-B355-02C5AE8F3569}"/>
              </c:ext>
            </c:extLst>
          </c:dPt>
          <c:cat>
            <c:strRef>
              <c:f>Cálculos!$B$5:$B$18</c:f>
              <c:strCache>
                <c:ptCount val="14"/>
                <c:pt idx="0">
                  <c:v>Abierto criterio precio</c:v>
                </c:pt>
                <c:pt idx="1">
                  <c:v>Restringido criterio precio</c:v>
                </c:pt>
                <c:pt idx="2">
                  <c:v>Procedimiento negociado con publicidad</c:v>
                </c:pt>
                <c:pt idx="3">
                  <c:v>Procedimiento negociado sin publicidad</c:v>
                </c:pt>
                <c:pt idx="4">
                  <c:v>Diálogo competitivo</c:v>
                </c:pt>
                <c:pt idx="5">
                  <c:v>Adjudicación directa</c:v>
                </c:pt>
                <c:pt idx="6">
                  <c:v>Otros</c:v>
                </c:pt>
                <c:pt idx="7">
                  <c:v>Contratación centralizada</c:v>
                </c:pt>
                <c:pt idx="8">
                  <c:v>Abierto </c:v>
                </c:pt>
                <c:pt idx="9">
                  <c:v>Concurso de proyectos</c:v>
                </c:pt>
                <c:pt idx="10">
                  <c:v>Procedimiento de asociación para la innovación</c:v>
                </c:pt>
                <c:pt idx="11">
                  <c:v>Sistema dinámico de adquisición</c:v>
                </c:pt>
                <c:pt idx="12">
                  <c:v>Contrato Menor</c:v>
                </c:pt>
                <c:pt idx="13">
                  <c:v>Total</c:v>
                </c:pt>
              </c:strCache>
            </c:strRef>
          </c:cat>
          <c:val>
            <c:numRef>
              <c:f>Cálculos!$C$5:$C$18</c:f>
              <c:numCache>
                <c:formatCode>General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 formatCode="_-* #,##0_-;\-* #,##0_-;_-* &quot;-&quot;??_-;_-@_-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AF4-471D-B355-02C5AE8F35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674403455"/>
        <c:axId val="674404415"/>
      </c:barChart>
      <c:catAx>
        <c:axId val="674403455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74404415"/>
        <c:crosses val="autoZero"/>
        <c:auto val="1"/>
        <c:lblAlgn val="ctr"/>
        <c:lblOffset val="100"/>
        <c:noMultiLvlLbl val="0"/>
      </c:catAx>
      <c:valAx>
        <c:axId val="67440441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7440345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285750</xdr:colOff>
      <xdr:row>10</xdr:row>
      <xdr:rowOff>74613</xdr:rowOff>
    </xdr:from>
    <xdr:to>
      <xdr:col>5</xdr:col>
      <xdr:colOff>5048250</xdr:colOff>
      <xdr:row>32</xdr:row>
      <xdr:rowOff>57151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2B6F98D9-DB17-739E-28A1-6C8F014FC9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138545</xdr:colOff>
      <xdr:row>30</xdr:row>
      <xdr:rowOff>110832</xdr:rowOff>
    </xdr:from>
    <xdr:to>
      <xdr:col>18</xdr:col>
      <xdr:colOff>957116</xdr:colOff>
      <xdr:row>44</xdr:row>
      <xdr:rowOff>139551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473FD9FB-BFAA-C743-CC14-A45D76FC10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695325</xdr:colOff>
      <xdr:row>10</xdr:row>
      <xdr:rowOff>65088</xdr:rowOff>
    </xdr:from>
    <xdr:to>
      <xdr:col>17</xdr:col>
      <xdr:colOff>568036</xdr:colOff>
      <xdr:row>24</xdr:row>
      <xdr:rowOff>138547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28FD0914-D0CD-7626-5378-54BEB0E806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817418</xdr:colOff>
      <xdr:row>10</xdr:row>
      <xdr:rowOff>166255</xdr:rowOff>
    </xdr:from>
    <xdr:to>
      <xdr:col>11</xdr:col>
      <xdr:colOff>546859</xdr:colOff>
      <xdr:row>25</xdr:row>
      <xdr:rowOff>48691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E3B6B2B-229F-4CBE-9313-B6E17F0E84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8</xdr:row>
      <xdr:rowOff>0</xdr:rowOff>
    </xdr:from>
    <xdr:to>
      <xdr:col>10</xdr:col>
      <xdr:colOff>40178</xdr:colOff>
      <xdr:row>21</xdr:row>
      <xdr:rowOff>156557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58CF5AE7-B18D-4082-AE79-E6F4F8F0DC7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29"/>
  <sheetViews>
    <sheetView tabSelected="1" zoomScale="40" zoomScaleNormal="40" zoomScaleSheetLayoutView="85" workbookViewId="0">
      <pane ySplit="3" topLeftCell="A4" activePane="bottomLeft" state="frozen"/>
      <selection pane="bottomLeft" activeCell="R2" sqref="R2"/>
    </sheetView>
  </sheetViews>
  <sheetFormatPr baseColWidth="10" defaultColWidth="11.5546875" defaultRowHeight="14.4" x14ac:dyDescent="0.3"/>
  <cols>
    <col min="1" max="2" width="5" style="31" customWidth="1"/>
    <col min="3" max="3" width="9.44140625" style="59" customWidth="1"/>
    <col min="4" max="4" width="13.33203125" style="31" customWidth="1"/>
    <col min="5" max="5" width="14.44140625" style="31" customWidth="1"/>
    <col min="6" max="6" width="57.21875" style="31" customWidth="1"/>
    <col min="7" max="7" width="17.109375" style="31" bestFit="1" customWidth="1"/>
    <col min="8" max="8" width="16.88671875" style="31" customWidth="1"/>
    <col min="9" max="10" width="18.44140625" style="31" bestFit="1" customWidth="1"/>
    <col min="11" max="12" width="11.77734375" style="31" customWidth="1"/>
    <col min="13" max="13" width="10.21875" style="31" bestFit="1" customWidth="1"/>
    <col min="14" max="14" width="15.77734375" style="31" customWidth="1"/>
    <col min="15" max="15" width="14.33203125" style="31" customWidth="1"/>
    <col min="16" max="16" width="19.33203125" style="31" customWidth="1"/>
    <col min="17" max="17" width="6.44140625" style="31" customWidth="1"/>
    <col min="18" max="18" width="15.44140625" style="31" customWidth="1"/>
    <col min="19" max="19" width="48.33203125" style="31" customWidth="1"/>
    <col min="20" max="20" width="6.77734375" style="31" customWidth="1"/>
    <col min="21" max="34" width="25" style="31" customWidth="1"/>
    <col min="35" max="16384" width="11.5546875" style="31"/>
  </cols>
  <sheetData>
    <row r="1" spans="1:20" ht="27.75" customHeight="1" thickBot="1" x14ac:dyDescent="0.35">
      <c r="A1" s="64" t="s">
        <v>48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6"/>
      <c r="R1" s="29">
        <v>46204</v>
      </c>
      <c r="S1" s="30" t="s">
        <v>35</v>
      </c>
    </row>
    <row r="2" spans="1:20" ht="11.25" customHeight="1" thickBot="1" x14ac:dyDescent="0.35">
      <c r="A2" s="32"/>
      <c r="B2" s="32"/>
      <c r="C2" s="33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</row>
    <row r="3" spans="1:20" s="71" customFormat="1" ht="40.200000000000003" customHeight="1" thickBot="1" x14ac:dyDescent="0.35">
      <c r="A3" s="34" t="s">
        <v>4</v>
      </c>
      <c r="B3" s="34" t="s">
        <v>50</v>
      </c>
      <c r="C3" s="35" t="s">
        <v>45</v>
      </c>
      <c r="D3" s="36" t="s">
        <v>32</v>
      </c>
      <c r="E3" s="35" t="s">
        <v>33</v>
      </c>
      <c r="F3" s="37" t="s">
        <v>0</v>
      </c>
      <c r="G3" s="35" t="s">
        <v>39</v>
      </c>
      <c r="H3" s="38" t="s">
        <v>44</v>
      </c>
      <c r="I3" s="35" t="s">
        <v>58</v>
      </c>
      <c r="J3" s="36" t="s">
        <v>59</v>
      </c>
      <c r="K3" s="35" t="s">
        <v>60</v>
      </c>
      <c r="L3" s="38" t="s">
        <v>29</v>
      </c>
      <c r="M3" s="70" t="s">
        <v>5</v>
      </c>
      <c r="N3" s="70" t="s">
        <v>6</v>
      </c>
      <c r="O3" s="70" t="s">
        <v>40</v>
      </c>
      <c r="P3" s="38" t="s">
        <v>41</v>
      </c>
      <c r="Q3" s="39" t="s">
        <v>18</v>
      </c>
      <c r="R3" s="39" t="s">
        <v>36</v>
      </c>
      <c r="S3" s="39" t="s">
        <v>37</v>
      </c>
      <c r="T3" s="39" t="s">
        <v>38</v>
      </c>
    </row>
    <row r="4" spans="1:20" x14ac:dyDescent="0.3">
      <c r="A4" s="40">
        <v>1</v>
      </c>
      <c r="B4" s="68" t="s">
        <v>51</v>
      </c>
      <c r="C4" s="41" t="s">
        <v>46</v>
      </c>
      <c r="D4" s="42">
        <v>46003</v>
      </c>
      <c r="E4" s="43">
        <v>46027</v>
      </c>
      <c r="F4" s="67" t="s">
        <v>49</v>
      </c>
      <c r="G4" s="44">
        <v>33709.35</v>
      </c>
      <c r="H4" s="45">
        <f>G4*0.21</f>
        <v>7078.9634999999998</v>
      </c>
      <c r="I4" s="69">
        <f>G4+H4</f>
        <v>40788.313499999997</v>
      </c>
      <c r="J4" s="45">
        <v>21911.08</v>
      </c>
      <c r="K4" s="46">
        <v>36</v>
      </c>
      <c r="L4" s="47">
        <v>4</v>
      </c>
      <c r="M4" s="41" t="s">
        <v>1</v>
      </c>
      <c r="N4" s="41" t="s">
        <v>2</v>
      </c>
      <c r="O4" s="41" t="s">
        <v>7</v>
      </c>
      <c r="P4" s="41" t="s">
        <v>52</v>
      </c>
      <c r="Q4" s="41" t="s">
        <v>28</v>
      </c>
      <c r="R4" s="48" t="s">
        <v>47</v>
      </c>
      <c r="S4" s="49" t="s">
        <v>53</v>
      </c>
      <c r="T4" s="41" t="s">
        <v>54</v>
      </c>
    </row>
    <row r="5" spans="1:20" x14ac:dyDescent="0.3">
      <c r="A5" s="50">
        <v>2</v>
      </c>
      <c r="B5" s="50" t="s">
        <v>55</v>
      </c>
      <c r="C5" s="48" t="s">
        <v>56</v>
      </c>
      <c r="D5" s="43">
        <v>46160</v>
      </c>
      <c r="E5" s="43">
        <v>46160</v>
      </c>
      <c r="F5" s="51" t="s">
        <v>57</v>
      </c>
      <c r="G5" s="52">
        <v>750</v>
      </c>
      <c r="H5" s="53">
        <v>157.5</v>
      </c>
      <c r="I5" s="53">
        <v>605</v>
      </c>
      <c r="J5" s="53">
        <v>500</v>
      </c>
      <c r="K5" s="54">
        <v>12</v>
      </c>
      <c r="L5" s="55">
        <v>3</v>
      </c>
      <c r="M5" s="41" t="s">
        <v>1</v>
      </c>
      <c r="N5" s="41" t="s">
        <v>2</v>
      </c>
      <c r="O5" s="41" t="s">
        <v>7</v>
      </c>
      <c r="P5" s="41" t="s">
        <v>8</v>
      </c>
      <c r="Q5" s="41" t="s">
        <v>28</v>
      </c>
      <c r="R5" s="48" t="s">
        <v>61</v>
      </c>
      <c r="S5" s="56" t="s">
        <v>62</v>
      </c>
      <c r="T5" s="41" t="s">
        <v>54</v>
      </c>
    </row>
    <row r="6" spans="1:20" s="58" customFormat="1" x14ac:dyDescent="0.3">
      <c r="A6" s="50"/>
      <c r="B6" s="50"/>
      <c r="C6" s="48"/>
      <c r="D6" s="43"/>
      <c r="E6" s="43"/>
      <c r="F6" s="57"/>
      <c r="G6" s="52"/>
      <c r="H6" s="53"/>
      <c r="I6" s="53"/>
      <c r="J6" s="53"/>
      <c r="K6" s="54"/>
      <c r="L6" s="55"/>
      <c r="M6" s="48"/>
      <c r="N6" s="48"/>
      <c r="O6" s="48"/>
      <c r="P6" s="48"/>
      <c r="Q6" s="48"/>
      <c r="R6" s="48"/>
      <c r="S6" s="56"/>
      <c r="T6" s="48"/>
    </row>
    <row r="7" spans="1:20" x14ac:dyDescent="0.3">
      <c r="J7" s="60">
        <f>SUM(J4:J6)</f>
        <v>22411.08</v>
      </c>
    </row>
    <row r="8" spans="1:20" x14ac:dyDescent="0.3">
      <c r="D8" s="61" t="s">
        <v>34</v>
      </c>
    </row>
    <row r="9" spans="1:20" x14ac:dyDescent="0.3">
      <c r="D9" s="61"/>
    </row>
    <row r="10" spans="1:20" customFormat="1" x14ac:dyDescent="0.3">
      <c r="C10" s="74" t="s">
        <v>65</v>
      </c>
      <c r="G10" s="31"/>
      <c r="H10" s="74" t="s">
        <v>66</v>
      </c>
    </row>
    <row r="28" spans="14:15" x14ac:dyDescent="0.3">
      <c r="N28" s="62" t="s">
        <v>18</v>
      </c>
      <c r="O28" s="63" t="s">
        <v>31</v>
      </c>
    </row>
    <row r="29" spans="14:15" x14ac:dyDescent="0.3">
      <c r="O29" s="63" t="s">
        <v>30</v>
      </c>
    </row>
  </sheetData>
  <phoneticPr fontId="3" type="noConversion"/>
  <pageMargins left="0.42" right="0.41" top="0.74803149606299213" bottom="0.74803149606299213" header="0.31496062992125984" footer="0.31496062992125984"/>
  <pageSetup paperSize="9" scale="65" orientation="landscape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49C1BE-89B3-4A1C-87FE-54A6D8680EA8}">
  <dimension ref="B3:K19"/>
  <sheetViews>
    <sheetView zoomScale="70" zoomScaleNormal="70" workbookViewId="0">
      <selection activeCell="I24" sqref="I24"/>
    </sheetView>
  </sheetViews>
  <sheetFormatPr baseColWidth="10" defaultRowHeight="14.4" x14ac:dyDescent="0.3"/>
  <cols>
    <col min="2" max="2" width="41.77734375" bestFit="1" customWidth="1"/>
    <col min="3" max="3" width="11.33203125" customWidth="1"/>
    <col min="5" max="5" width="14.33203125" bestFit="1" customWidth="1"/>
    <col min="7" max="7" width="27.44140625" bestFit="1" customWidth="1"/>
    <col min="9" max="9" width="27.44140625" bestFit="1" customWidth="1"/>
    <col min="11" max="11" width="17.21875" customWidth="1"/>
  </cols>
  <sheetData>
    <row r="3" spans="2:11" ht="15" thickBot="1" x14ac:dyDescent="0.35"/>
    <row r="4" spans="2:11" ht="15" thickBot="1" x14ac:dyDescent="0.35">
      <c r="B4" s="1" t="s">
        <v>9</v>
      </c>
      <c r="C4" s="2" t="s">
        <v>63</v>
      </c>
      <c r="D4" s="2" t="s">
        <v>11</v>
      </c>
      <c r="E4" s="2" t="s">
        <v>3</v>
      </c>
      <c r="G4" s="3" t="s">
        <v>12</v>
      </c>
      <c r="H4" s="4" t="s">
        <v>13</v>
      </c>
      <c r="I4" s="5" t="s">
        <v>12</v>
      </c>
      <c r="J4" s="4" t="s">
        <v>14</v>
      </c>
      <c r="K4" s="1" t="s">
        <v>3</v>
      </c>
    </row>
    <row r="5" spans="2:11" x14ac:dyDescent="0.3">
      <c r="B5" s="6" t="s">
        <v>15</v>
      </c>
      <c r="C5" s="10">
        <v>0</v>
      </c>
      <c r="D5" s="7"/>
      <c r="E5" s="8"/>
      <c r="G5" s="9" t="s">
        <v>16</v>
      </c>
      <c r="H5" s="10">
        <v>0</v>
      </c>
      <c r="I5" t="s">
        <v>16</v>
      </c>
      <c r="J5" s="27">
        <f>+(K5/$E$19)*100</f>
        <v>0</v>
      </c>
      <c r="K5" s="19">
        <f>E19-K6</f>
        <v>0</v>
      </c>
    </row>
    <row r="6" spans="2:11" ht="15" thickBot="1" x14ac:dyDescent="0.35">
      <c r="B6" s="6" t="s">
        <v>17</v>
      </c>
      <c r="C6" s="10">
        <v>0</v>
      </c>
      <c r="D6" s="6"/>
      <c r="E6" s="8"/>
      <c r="G6" s="11" t="s">
        <v>18</v>
      </c>
      <c r="H6" s="12">
        <v>2</v>
      </c>
      <c r="I6" s="13" t="s">
        <v>18</v>
      </c>
      <c r="J6" s="28">
        <f>+(K6/$E$19)*100</f>
        <v>100</v>
      </c>
      <c r="K6" s="15">
        <f>SUM('CONTRATOS TRLCSP'!J4:J6)</f>
        <v>22411.08</v>
      </c>
    </row>
    <row r="7" spans="2:11" x14ac:dyDescent="0.3">
      <c r="B7" s="6" t="s">
        <v>19</v>
      </c>
      <c r="C7" s="10">
        <v>0</v>
      </c>
      <c r="D7" s="6"/>
      <c r="E7" s="8"/>
    </row>
    <row r="8" spans="2:11" x14ac:dyDescent="0.3">
      <c r="B8" s="6" t="s">
        <v>20</v>
      </c>
      <c r="C8" s="10">
        <v>0</v>
      </c>
      <c r="D8" s="6"/>
      <c r="E8" s="8"/>
    </row>
    <row r="9" spans="2:11" x14ac:dyDescent="0.3">
      <c r="B9" s="6" t="s">
        <v>21</v>
      </c>
      <c r="C9" s="10">
        <v>0</v>
      </c>
      <c r="D9" s="6"/>
      <c r="E9" s="8"/>
    </row>
    <row r="10" spans="2:11" x14ac:dyDescent="0.3">
      <c r="B10" s="6" t="s">
        <v>22</v>
      </c>
      <c r="C10" s="10">
        <v>0</v>
      </c>
      <c r="D10" s="6"/>
      <c r="E10" s="8"/>
    </row>
    <row r="11" spans="2:11" x14ac:dyDescent="0.3">
      <c r="B11" s="6" t="s">
        <v>10</v>
      </c>
      <c r="C11" s="10">
        <v>0</v>
      </c>
      <c r="D11" s="6"/>
      <c r="E11" s="8"/>
    </row>
    <row r="12" spans="2:11" x14ac:dyDescent="0.3">
      <c r="B12" s="6" t="s">
        <v>23</v>
      </c>
      <c r="C12" s="10">
        <v>0</v>
      </c>
      <c r="D12" s="6"/>
      <c r="E12" s="8"/>
    </row>
    <row r="13" spans="2:11" x14ac:dyDescent="0.3">
      <c r="B13" s="16" t="s">
        <v>24</v>
      </c>
      <c r="C13" s="72">
        <v>1</v>
      </c>
      <c r="D13" s="25">
        <f>(E13/$E$19)*100</f>
        <v>100</v>
      </c>
      <c r="E13" s="8">
        <f>+'CONTRATOS TRLCSP'!J4+'CONTRATOS TRLCSP'!J5</f>
        <v>22411.08</v>
      </c>
    </row>
    <row r="14" spans="2:11" x14ac:dyDescent="0.3">
      <c r="B14" s="6" t="s">
        <v>25</v>
      </c>
      <c r="C14" s="10">
        <v>0</v>
      </c>
      <c r="D14" s="6"/>
      <c r="E14" s="8"/>
    </row>
    <row r="15" spans="2:11" x14ac:dyDescent="0.3">
      <c r="B15" s="6" t="s">
        <v>26</v>
      </c>
      <c r="C15" s="10">
        <v>0</v>
      </c>
      <c r="D15" s="6"/>
      <c r="E15" s="8"/>
    </row>
    <row r="16" spans="2:11" x14ac:dyDescent="0.3">
      <c r="B16" s="6" t="s">
        <v>27</v>
      </c>
      <c r="C16" s="10">
        <v>0</v>
      </c>
      <c r="D16" s="6"/>
      <c r="E16" s="8"/>
    </row>
    <row r="17" spans="2:7" ht="15" thickBot="1" x14ac:dyDescent="0.35">
      <c r="B17" s="14" t="s">
        <v>8</v>
      </c>
      <c r="C17" s="12">
        <v>1</v>
      </c>
      <c r="D17" s="26">
        <f>(E17/$E$19)*100</f>
        <v>0</v>
      </c>
      <c r="E17" s="15"/>
    </row>
    <row r="18" spans="2:7" ht="15" thickBot="1" x14ac:dyDescent="0.35">
      <c r="B18" s="6" t="s">
        <v>64</v>
      </c>
      <c r="C18" s="73">
        <f>SUM(C5:C17)</f>
        <v>2</v>
      </c>
      <c r="D18" s="18">
        <f>SUM(D5:D17)</f>
        <v>100</v>
      </c>
      <c r="E18" s="17">
        <f>SUM(E5:E17)</f>
        <v>22411.08</v>
      </c>
    </row>
    <row r="19" spans="2:7" x14ac:dyDescent="0.3">
      <c r="B19" s="20" t="s">
        <v>42</v>
      </c>
      <c r="C19" s="20"/>
      <c r="D19" s="21"/>
      <c r="E19" s="22">
        <f>'CONTRATOS TRLCSP'!J7</f>
        <v>22411.08</v>
      </c>
      <c r="F19" s="23">
        <f>E18-E19</f>
        <v>0</v>
      </c>
      <c r="G19" s="24" t="s">
        <v>43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CONTRATOS TRLCSP</vt:lpstr>
      <vt:lpstr>Cálculos</vt:lpstr>
      <vt:lpstr>'CONTRATOS TRLCSP'!Área_de_impresión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Penelope</dc:creator>
  <cp:lastModifiedBy>Penélope Mérida Leal</cp:lastModifiedBy>
  <cp:lastPrinted>2025-01-29T10:20:11Z</cp:lastPrinted>
  <dcterms:created xsi:type="dcterms:W3CDTF">2025-01-29T10:00:26Z</dcterms:created>
  <dcterms:modified xsi:type="dcterms:W3CDTF">2026-07-01T15:34:39Z</dcterms:modified>
</cp:coreProperties>
</file>